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nny\OneDrive - Oregon State University\Postdoc\PyMME\MyBarometers\Thermobar_outer\Testing\"/>
    </mc:Choice>
  </mc:AlternateContent>
  <xr:revisionPtr revIDLastSave="0" documentId="13_ncr:1_{1A949848-8848-4670-9751-5B84530CC02F}" xr6:coauthVersionLast="47" xr6:coauthVersionMax="47" xr10:uidLastSave="{00000000-0000-0000-0000-000000000000}"/>
  <bookViews>
    <workbookView xWindow="28680" yWindow="-120" windowWidth="21840" windowHeight="13290" activeTab="1" xr2:uid="{009D3892-FC60-4EBE-A0E4-A17B82F941F6}"/>
  </bookViews>
  <sheets>
    <sheet name="Description" sheetId="1" r:id="rId1"/>
    <sheet name="Ridolfi21_Cali" sheetId="2" r:id="rId2"/>
    <sheet name="Petrelli20_Cali" sheetId="3" r:id="rId3"/>
    <sheet name="Petrelli20_Test" sheetId="4" r:id="rId4"/>
    <sheet name="Putirka16_Cali" sheetId="5" r:id="rId5"/>
    <sheet name="Putirka16_Test" sheetId="6" r:id="rId6"/>
    <sheet name="Waters_Lange2015_Cali" sheetId="7" r:id="rId7"/>
    <sheet name="Sheet8" sheetId="8" r:id="rId8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3" i="7" l="1"/>
  <c r="S4" i="7"/>
  <c r="S5" i="7"/>
  <c r="S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24" i="7"/>
  <c r="S25" i="7"/>
  <c r="S26" i="7"/>
  <c r="S27" i="7"/>
  <c r="S28" i="7"/>
  <c r="S29" i="7"/>
  <c r="S30" i="7"/>
  <c r="S31" i="7"/>
  <c r="S32" i="7"/>
  <c r="S33" i="7"/>
  <c r="S34" i="7"/>
  <c r="S35" i="7"/>
  <c r="S36" i="7"/>
  <c r="S37" i="7"/>
  <c r="S38" i="7"/>
  <c r="S39" i="7"/>
  <c r="S40" i="7"/>
  <c r="S41" i="7"/>
  <c r="S42" i="7"/>
  <c r="S43" i="7"/>
  <c r="S44" i="7"/>
  <c r="S45" i="7"/>
  <c r="S46" i="7"/>
  <c r="S47" i="7"/>
  <c r="S48" i="7"/>
  <c r="S49" i="7"/>
  <c r="S50" i="7"/>
  <c r="S51" i="7"/>
  <c r="S52" i="7"/>
  <c r="S53" i="7"/>
  <c r="S54" i="7"/>
  <c r="S55" i="7"/>
  <c r="S56" i="7"/>
  <c r="S57" i="7"/>
  <c r="S58" i="7"/>
  <c r="S59" i="7"/>
  <c r="S60" i="7"/>
  <c r="S61" i="7"/>
  <c r="S62" i="7"/>
  <c r="S63" i="7"/>
  <c r="S64" i="7"/>
  <c r="S65" i="7"/>
  <c r="S66" i="7"/>
  <c r="S67" i="7"/>
  <c r="S68" i="7"/>
  <c r="S69" i="7"/>
  <c r="S70" i="7"/>
  <c r="S71" i="7"/>
  <c r="S72" i="7"/>
  <c r="S73" i="7"/>
  <c r="S74" i="7"/>
  <c r="S75" i="7"/>
  <c r="S76" i="7"/>
  <c r="S77" i="7"/>
  <c r="S78" i="7"/>
  <c r="S79" i="7"/>
  <c r="S80" i="7"/>
  <c r="S81" i="7"/>
  <c r="S82" i="7"/>
  <c r="S83" i="7"/>
  <c r="S84" i="7"/>
  <c r="S85" i="7"/>
  <c r="S86" i="7"/>
  <c r="S87" i="7"/>
  <c r="S88" i="7"/>
  <c r="S89" i="7"/>
  <c r="S90" i="7"/>
  <c r="S91" i="7"/>
  <c r="S92" i="7"/>
  <c r="S93" i="7"/>
  <c r="S94" i="7"/>
  <c r="S95" i="7"/>
  <c r="S96" i="7"/>
  <c r="S97" i="7"/>
  <c r="S98" i="7"/>
  <c r="S99" i="7"/>
  <c r="S100" i="7"/>
  <c r="S101" i="7"/>
  <c r="S102" i="7"/>
  <c r="S103" i="7"/>
  <c r="S104" i="7"/>
  <c r="S105" i="7"/>
  <c r="S106" i="7"/>
  <c r="S107" i="7"/>
  <c r="S108" i="7"/>
  <c r="S109" i="7"/>
  <c r="S110" i="7"/>
  <c r="S111" i="7"/>
  <c r="S112" i="7"/>
  <c r="S113" i="7"/>
  <c r="S114" i="7"/>
  <c r="S115" i="7"/>
  <c r="S116" i="7"/>
  <c r="S117" i="7"/>
  <c r="S118" i="7"/>
  <c r="S119" i="7"/>
  <c r="S120" i="7"/>
  <c r="S121" i="7"/>
  <c r="S122" i="7"/>
  <c r="S123" i="7"/>
  <c r="S124" i="7"/>
  <c r="S125" i="7"/>
  <c r="S126" i="7"/>
  <c r="S127" i="7"/>
  <c r="S128" i="7"/>
  <c r="S129" i="7"/>
  <c r="S130" i="7"/>
  <c r="S131" i="7"/>
  <c r="S132" i="7"/>
  <c r="S133" i="7"/>
  <c r="S134" i="7"/>
  <c r="S135" i="7"/>
  <c r="S136" i="7"/>
  <c r="S137" i="7"/>
  <c r="S138" i="7"/>
  <c r="S139" i="7"/>
  <c r="S140" i="7"/>
  <c r="S141" i="7"/>
  <c r="S142" i="7"/>
  <c r="S143" i="7"/>
  <c r="S144" i="7"/>
  <c r="S145" i="7"/>
  <c r="S146" i="7"/>
  <c r="S147" i="7"/>
  <c r="S148" i="7"/>
  <c r="S149" i="7"/>
  <c r="S150" i="7"/>
  <c r="S151" i="7"/>
  <c r="S152" i="7"/>
  <c r="S153" i="7"/>
  <c r="S154" i="7"/>
  <c r="S155" i="7"/>
  <c r="S156" i="7"/>
  <c r="S157" i="7"/>
  <c r="S158" i="7"/>
  <c r="S159" i="7"/>
  <c r="S160" i="7"/>
  <c r="S161" i="7"/>
  <c r="S162" i="7"/>
  <c r="S163" i="7"/>
  <c r="S164" i="7"/>
  <c r="S165" i="7"/>
  <c r="S166" i="7"/>
  <c r="S167" i="7"/>
  <c r="S168" i="7"/>
  <c r="S169" i="7"/>
  <c r="S170" i="7"/>
  <c r="S171" i="7"/>
  <c r="S172" i="7"/>
  <c r="S173" i="7"/>
  <c r="S174" i="7"/>
  <c r="S175" i="7"/>
  <c r="S176" i="7"/>
  <c r="S177" i="7"/>
  <c r="S178" i="7"/>
  <c r="S179" i="7"/>
  <c r="S180" i="7"/>
  <c r="S181" i="7"/>
  <c r="S182" i="7"/>
  <c r="S183" i="7"/>
  <c r="S184" i="7"/>
  <c r="S185" i="7"/>
  <c r="S186" i="7"/>
  <c r="S187" i="7"/>
  <c r="S188" i="7"/>
  <c r="S189" i="7"/>
  <c r="S190" i="7"/>
  <c r="S191" i="7"/>
  <c r="S192" i="7"/>
  <c r="S193" i="7"/>
  <c r="S194" i="7"/>
  <c r="S195" i="7"/>
  <c r="S196" i="7"/>
  <c r="S197" i="7"/>
  <c r="S198" i="7"/>
  <c r="S199" i="7"/>
  <c r="S200" i="7"/>
  <c r="S201" i="7"/>
  <c r="S202" i="7"/>
  <c r="S203" i="7"/>
  <c r="S204" i="7"/>
  <c r="S205" i="7"/>
  <c r="S206" i="7"/>
  <c r="S207" i="7"/>
  <c r="S208" i="7"/>
  <c r="S209" i="7"/>
  <c r="S210" i="7"/>
  <c r="S211" i="7"/>
  <c r="S212" i="7"/>
  <c r="S213" i="7"/>
  <c r="S214" i="7"/>
  <c r="S215" i="7"/>
  <c r="S2" i="7"/>
  <c r="R3" i="7"/>
  <c r="R4" i="7"/>
  <c r="R5" i="7"/>
  <c r="R6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24" i="7"/>
  <c r="R25" i="7"/>
  <c r="R26" i="7"/>
  <c r="R27" i="7"/>
  <c r="R28" i="7"/>
  <c r="R29" i="7"/>
  <c r="R30" i="7"/>
  <c r="R31" i="7"/>
  <c r="R32" i="7"/>
  <c r="R33" i="7"/>
  <c r="R34" i="7"/>
  <c r="R35" i="7"/>
  <c r="R36" i="7"/>
  <c r="R37" i="7"/>
  <c r="R38" i="7"/>
  <c r="R39" i="7"/>
  <c r="R40" i="7"/>
  <c r="R41" i="7"/>
  <c r="R42" i="7"/>
  <c r="R43" i="7"/>
  <c r="R44" i="7"/>
  <c r="R45" i="7"/>
  <c r="R46" i="7"/>
  <c r="R47" i="7"/>
  <c r="R48" i="7"/>
  <c r="R49" i="7"/>
  <c r="R50" i="7"/>
  <c r="R51" i="7"/>
  <c r="R52" i="7"/>
  <c r="R53" i="7"/>
  <c r="R54" i="7"/>
  <c r="R55" i="7"/>
  <c r="R56" i="7"/>
  <c r="R57" i="7"/>
  <c r="R58" i="7"/>
  <c r="R59" i="7"/>
  <c r="R60" i="7"/>
  <c r="R61" i="7"/>
  <c r="R62" i="7"/>
  <c r="R63" i="7"/>
  <c r="R64" i="7"/>
  <c r="R65" i="7"/>
  <c r="R66" i="7"/>
  <c r="R67" i="7"/>
  <c r="R68" i="7"/>
  <c r="R69" i="7"/>
  <c r="R70" i="7"/>
  <c r="R71" i="7"/>
  <c r="R72" i="7"/>
  <c r="R73" i="7"/>
  <c r="R74" i="7"/>
  <c r="R75" i="7"/>
  <c r="R76" i="7"/>
  <c r="R77" i="7"/>
  <c r="R78" i="7"/>
  <c r="R79" i="7"/>
  <c r="R80" i="7"/>
  <c r="R81" i="7"/>
  <c r="R82" i="7"/>
  <c r="R83" i="7"/>
  <c r="R84" i="7"/>
  <c r="R85" i="7"/>
  <c r="R86" i="7"/>
  <c r="R87" i="7"/>
  <c r="R88" i="7"/>
  <c r="R89" i="7"/>
  <c r="R90" i="7"/>
  <c r="R91" i="7"/>
  <c r="R92" i="7"/>
  <c r="R93" i="7"/>
  <c r="R94" i="7"/>
  <c r="R95" i="7"/>
  <c r="R96" i="7"/>
  <c r="R97" i="7"/>
  <c r="R98" i="7"/>
  <c r="R99" i="7"/>
  <c r="R100" i="7"/>
  <c r="R101" i="7"/>
  <c r="R102" i="7"/>
  <c r="R103" i="7"/>
  <c r="R104" i="7"/>
  <c r="R105" i="7"/>
  <c r="R106" i="7"/>
  <c r="R107" i="7"/>
  <c r="R108" i="7"/>
  <c r="R109" i="7"/>
  <c r="R110" i="7"/>
  <c r="R111" i="7"/>
  <c r="R112" i="7"/>
  <c r="R113" i="7"/>
  <c r="R114" i="7"/>
  <c r="R115" i="7"/>
  <c r="R116" i="7"/>
  <c r="R117" i="7"/>
  <c r="R118" i="7"/>
  <c r="R119" i="7"/>
  <c r="R120" i="7"/>
  <c r="R121" i="7"/>
  <c r="R122" i="7"/>
  <c r="R123" i="7"/>
  <c r="R124" i="7"/>
  <c r="R125" i="7"/>
  <c r="R126" i="7"/>
  <c r="R127" i="7"/>
  <c r="R128" i="7"/>
  <c r="R129" i="7"/>
  <c r="R130" i="7"/>
  <c r="R131" i="7"/>
  <c r="R132" i="7"/>
  <c r="R133" i="7"/>
  <c r="R134" i="7"/>
  <c r="R135" i="7"/>
  <c r="R136" i="7"/>
  <c r="R137" i="7"/>
  <c r="R138" i="7"/>
  <c r="R139" i="7"/>
  <c r="R140" i="7"/>
  <c r="R141" i="7"/>
  <c r="R142" i="7"/>
  <c r="R143" i="7"/>
  <c r="R144" i="7"/>
  <c r="R145" i="7"/>
  <c r="R146" i="7"/>
  <c r="R147" i="7"/>
  <c r="R148" i="7"/>
  <c r="R149" i="7"/>
  <c r="R150" i="7"/>
  <c r="R151" i="7"/>
  <c r="R152" i="7"/>
  <c r="R153" i="7"/>
  <c r="R154" i="7"/>
  <c r="R155" i="7"/>
  <c r="R156" i="7"/>
  <c r="R157" i="7"/>
  <c r="R158" i="7"/>
  <c r="R159" i="7"/>
  <c r="R160" i="7"/>
  <c r="R161" i="7"/>
  <c r="R162" i="7"/>
  <c r="R163" i="7"/>
  <c r="R164" i="7"/>
  <c r="R165" i="7"/>
  <c r="R166" i="7"/>
  <c r="R167" i="7"/>
  <c r="R168" i="7"/>
  <c r="R169" i="7"/>
  <c r="R170" i="7"/>
  <c r="R171" i="7"/>
  <c r="R172" i="7"/>
  <c r="R173" i="7"/>
  <c r="R174" i="7"/>
  <c r="R175" i="7"/>
  <c r="R176" i="7"/>
  <c r="R177" i="7"/>
  <c r="R178" i="7"/>
  <c r="R179" i="7"/>
  <c r="R180" i="7"/>
  <c r="R181" i="7"/>
  <c r="R182" i="7"/>
  <c r="R183" i="7"/>
  <c r="R184" i="7"/>
  <c r="R185" i="7"/>
  <c r="R186" i="7"/>
  <c r="R187" i="7"/>
  <c r="R188" i="7"/>
  <c r="R189" i="7"/>
  <c r="R190" i="7"/>
  <c r="R191" i="7"/>
  <c r="R192" i="7"/>
  <c r="R193" i="7"/>
  <c r="R194" i="7"/>
  <c r="R195" i="7"/>
  <c r="R196" i="7"/>
  <c r="R197" i="7"/>
  <c r="R198" i="7"/>
  <c r="R199" i="7"/>
  <c r="R200" i="7"/>
  <c r="R201" i="7"/>
  <c r="R202" i="7"/>
  <c r="R203" i="7"/>
  <c r="R204" i="7"/>
  <c r="R205" i="7"/>
  <c r="R206" i="7"/>
  <c r="R207" i="7"/>
  <c r="R208" i="7"/>
  <c r="R209" i="7"/>
  <c r="R210" i="7"/>
  <c r="R211" i="7"/>
  <c r="R212" i="7"/>
  <c r="R213" i="7"/>
  <c r="R214" i="7"/>
  <c r="R215" i="7"/>
  <c r="R2" i="7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E296" i="6"/>
  <c r="E297" i="6"/>
  <c r="E298" i="6"/>
  <c r="E299" i="6"/>
  <c r="E300" i="6"/>
  <c r="E301" i="6"/>
  <c r="E302" i="6"/>
  <c r="E303" i="6"/>
  <c r="E304" i="6"/>
  <c r="E305" i="6"/>
  <c r="E306" i="6"/>
  <c r="E307" i="6"/>
  <c r="E308" i="6"/>
  <c r="E309" i="6"/>
  <c r="E310" i="6"/>
  <c r="E311" i="6"/>
  <c r="E312" i="6"/>
  <c r="E313" i="6"/>
  <c r="E314" i="6"/>
  <c r="E315" i="6"/>
  <c r="E316" i="6"/>
  <c r="E317" i="6"/>
  <c r="E318" i="6"/>
  <c r="E319" i="6"/>
  <c r="E320" i="6"/>
  <c r="E321" i="6"/>
  <c r="E322" i="6"/>
  <c r="E323" i="6"/>
  <c r="E324" i="6"/>
  <c r="E325" i="6"/>
  <c r="E326" i="6"/>
  <c r="E327" i="6"/>
  <c r="E328" i="6"/>
  <c r="E329" i="6"/>
  <c r="E330" i="6"/>
  <c r="E331" i="6"/>
  <c r="E332" i="6"/>
  <c r="E333" i="6"/>
  <c r="E334" i="6"/>
  <c r="E335" i="6"/>
  <c r="E336" i="6"/>
  <c r="E337" i="6"/>
  <c r="E338" i="6"/>
  <c r="E339" i="6"/>
  <c r="E340" i="6"/>
  <c r="E341" i="6"/>
  <c r="E342" i="6"/>
  <c r="E343" i="6"/>
  <c r="E344" i="6"/>
  <c r="E345" i="6"/>
  <c r="E346" i="6"/>
  <c r="E347" i="6"/>
  <c r="E348" i="6"/>
  <c r="E349" i="6"/>
  <c r="E350" i="6"/>
  <c r="E351" i="6"/>
  <c r="E352" i="6"/>
  <c r="E353" i="6"/>
  <c r="E354" i="6"/>
  <c r="E355" i="6"/>
  <c r="E356" i="6"/>
  <c r="E357" i="6"/>
  <c r="E358" i="6"/>
  <c r="E359" i="6"/>
  <c r="E360" i="6"/>
  <c r="E361" i="6"/>
  <c r="E362" i="6"/>
  <c r="E363" i="6"/>
  <c r="E364" i="6"/>
  <c r="E365" i="6"/>
  <c r="E366" i="6"/>
  <c r="E367" i="6"/>
  <c r="E368" i="6"/>
  <c r="E369" i="6"/>
  <c r="E370" i="6"/>
  <c r="E371" i="6"/>
  <c r="E372" i="6"/>
  <c r="E373" i="6"/>
  <c r="E374" i="6"/>
  <c r="E375" i="6"/>
  <c r="E376" i="6"/>
  <c r="E377" i="6"/>
  <c r="E378" i="6"/>
  <c r="E379" i="6"/>
  <c r="E380" i="6"/>
  <c r="E381" i="6"/>
  <c r="E382" i="6"/>
  <c r="E383" i="6"/>
  <c r="E384" i="6"/>
  <c r="E385" i="6"/>
  <c r="E386" i="6"/>
  <c r="E387" i="6"/>
  <c r="E388" i="6"/>
  <c r="E389" i="6"/>
  <c r="E390" i="6"/>
  <c r="E391" i="6"/>
  <c r="E392" i="6"/>
  <c r="E393" i="6"/>
  <c r="E394" i="6"/>
  <c r="E395" i="6"/>
  <c r="E396" i="6"/>
  <c r="E397" i="6"/>
  <c r="E398" i="6"/>
  <c r="E399" i="6"/>
  <c r="E400" i="6"/>
  <c r="E401" i="6"/>
  <c r="E402" i="6"/>
  <c r="E2" i="6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2" i="5"/>
  <c r="Z3" i="4"/>
  <c r="Z4" i="4"/>
  <c r="Z5" i="4"/>
  <c r="Z6" i="4"/>
  <c r="Z7" i="4"/>
  <c r="Z8" i="4"/>
  <c r="Z9" i="4"/>
  <c r="Z10" i="4"/>
  <c r="Z11" i="4"/>
  <c r="Z12" i="4"/>
  <c r="Z13" i="4"/>
  <c r="Z14" i="4"/>
  <c r="Z15" i="4"/>
  <c r="Z16" i="4"/>
  <c r="Z17" i="4"/>
  <c r="Z18" i="4"/>
  <c r="Z19" i="4"/>
  <c r="Z20" i="4"/>
  <c r="Z21" i="4"/>
  <c r="Z22" i="4"/>
  <c r="Z23" i="4"/>
  <c r="Z24" i="4"/>
  <c r="Z25" i="4"/>
  <c r="Z26" i="4"/>
  <c r="Z27" i="4"/>
  <c r="Z28" i="4"/>
  <c r="Z29" i="4"/>
  <c r="Z30" i="4"/>
  <c r="Z31" i="4"/>
  <c r="Z32" i="4"/>
  <c r="Z33" i="4"/>
  <c r="Z34" i="4"/>
  <c r="Z35" i="4"/>
  <c r="Z36" i="4"/>
  <c r="Z37" i="4"/>
  <c r="Z38" i="4"/>
  <c r="Z39" i="4"/>
  <c r="Z40" i="4"/>
  <c r="Z41" i="4"/>
  <c r="Z42" i="4"/>
  <c r="Z43" i="4"/>
  <c r="Z44" i="4"/>
  <c r="Z45" i="4"/>
  <c r="Z46" i="4"/>
  <c r="Z47" i="4"/>
  <c r="Z48" i="4"/>
  <c r="Z49" i="4"/>
  <c r="Z50" i="4"/>
  <c r="Z51" i="4"/>
  <c r="Z52" i="4"/>
  <c r="Z53" i="4"/>
  <c r="Z54" i="4"/>
  <c r="Z55" i="4"/>
  <c r="Z56" i="4"/>
  <c r="Z57" i="4"/>
  <c r="Z58" i="4"/>
  <c r="Z59" i="4"/>
  <c r="Z60" i="4"/>
  <c r="Z61" i="4"/>
  <c r="Z62" i="4"/>
  <c r="Z63" i="4"/>
  <c r="Z64" i="4"/>
  <c r="Z65" i="4"/>
  <c r="Z66" i="4"/>
  <c r="Z67" i="4"/>
  <c r="Z68" i="4"/>
  <c r="Z69" i="4"/>
  <c r="Z70" i="4"/>
  <c r="Z71" i="4"/>
  <c r="Z72" i="4"/>
  <c r="Z73" i="4"/>
  <c r="Z74" i="4"/>
  <c r="Z75" i="4"/>
  <c r="Z76" i="4"/>
  <c r="Z77" i="4"/>
  <c r="Z78" i="4"/>
  <c r="Z79" i="4"/>
  <c r="Z80" i="4"/>
  <c r="Z81" i="4"/>
  <c r="Z82" i="4"/>
  <c r="Z83" i="4"/>
  <c r="Z84" i="4"/>
  <c r="Z85" i="4"/>
  <c r="Z86" i="4"/>
  <c r="Z87" i="4"/>
  <c r="Z88" i="4"/>
  <c r="Z89" i="4"/>
  <c r="Z90" i="4"/>
  <c r="Z91" i="4"/>
  <c r="Z92" i="4"/>
  <c r="Z93" i="4"/>
  <c r="Z94" i="4"/>
  <c r="Z95" i="4"/>
  <c r="Z96" i="4"/>
  <c r="Z97" i="4"/>
  <c r="Z98" i="4"/>
  <c r="Z99" i="4"/>
  <c r="Z100" i="4"/>
  <c r="Z101" i="4"/>
  <c r="Z102" i="4"/>
  <c r="Z103" i="4"/>
  <c r="Z104" i="4"/>
  <c r="Z105" i="4"/>
  <c r="Z106" i="4"/>
  <c r="Z107" i="4"/>
  <c r="Z108" i="4"/>
  <c r="Z109" i="4"/>
  <c r="Z110" i="4"/>
  <c r="Z111" i="4"/>
  <c r="Z112" i="4"/>
  <c r="Z113" i="4"/>
  <c r="Z114" i="4"/>
  <c r="Z115" i="4"/>
  <c r="Z116" i="4"/>
  <c r="Z117" i="4"/>
  <c r="Z118" i="4"/>
  <c r="Z119" i="4"/>
  <c r="Z120" i="4"/>
  <c r="Z2" i="4"/>
  <c r="Z3" i="3"/>
  <c r="Z4" i="3"/>
  <c r="Z5" i="3"/>
  <c r="Z6" i="3"/>
  <c r="Z7" i="3"/>
  <c r="Z8" i="3"/>
  <c r="Z9" i="3"/>
  <c r="Z10" i="3"/>
  <c r="Z11" i="3"/>
  <c r="Z12" i="3"/>
  <c r="Z13" i="3"/>
  <c r="Z14" i="3"/>
  <c r="Z15" i="3"/>
  <c r="Z16" i="3"/>
  <c r="Z17" i="3"/>
  <c r="Z18" i="3"/>
  <c r="Z19" i="3"/>
  <c r="Z20" i="3"/>
  <c r="Z21" i="3"/>
  <c r="Z22" i="3"/>
  <c r="Z23" i="3"/>
  <c r="Z24" i="3"/>
  <c r="Z25" i="3"/>
  <c r="Z26" i="3"/>
  <c r="Z27" i="3"/>
  <c r="Z28" i="3"/>
  <c r="Z29" i="3"/>
  <c r="Z30" i="3"/>
  <c r="Z31" i="3"/>
  <c r="Z32" i="3"/>
  <c r="Z33" i="3"/>
  <c r="Z34" i="3"/>
  <c r="Z35" i="3"/>
  <c r="Z36" i="3"/>
  <c r="Z37" i="3"/>
  <c r="Z38" i="3"/>
  <c r="Z39" i="3"/>
  <c r="Z40" i="3"/>
  <c r="Z41" i="3"/>
  <c r="Z42" i="3"/>
  <c r="Z43" i="3"/>
  <c r="Z44" i="3"/>
  <c r="Z45" i="3"/>
  <c r="Z46" i="3"/>
  <c r="Z47" i="3"/>
  <c r="Z48" i="3"/>
  <c r="Z49" i="3"/>
  <c r="Z50" i="3"/>
  <c r="Z51" i="3"/>
  <c r="Z52" i="3"/>
  <c r="Z53" i="3"/>
  <c r="Z54" i="3"/>
  <c r="Z55" i="3"/>
  <c r="Z56" i="3"/>
  <c r="Z57" i="3"/>
  <c r="Z58" i="3"/>
  <c r="Z59" i="3"/>
  <c r="Z60" i="3"/>
  <c r="Z61" i="3"/>
  <c r="Z62" i="3"/>
  <c r="Z63" i="3"/>
  <c r="Z64" i="3"/>
  <c r="Z65" i="3"/>
  <c r="Z66" i="3"/>
  <c r="Z67" i="3"/>
  <c r="Z68" i="3"/>
  <c r="Z69" i="3"/>
  <c r="Z70" i="3"/>
  <c r="Z71" i="3"/>
  <c r="Z72" i="3"/>
  <c r="Z73" i="3"/>
  <c r="Z74" i="3"/>
  <c r="Z75" i="3"/>
  <c r="Z76" i="3"/>
  <c r="Z77" i="3"/>
  <c r="Z78" i="3"/>
  <c r="Z79" i="3"/>
  <c r="Z80" i="3"/>
  <c r="Z81" i="3"/>
  <c r="Z82" i="3"/>
  <c r="Z83" i="3"/>
  <c r="Z84" i="3"/>
  <c r="Z85" i="3"/>
  <c r="Z86" i="3"/>
  <c r="Z87" i="3"/>
  <c r="Z88" i="3"/>
  <c r="Z89" i="3"/>
  <c r="Z90" i="3"/>
  <c r="Z91" i="3"/>
  <c r="Z92" i="3"/>
  <c r="Z93" i="3"/>
  <c r="Z94" i="3"/>
  <c r="Z95" i="3"/>
  <c r="Z96" i="3"/>
  <c r="Z97" i="3"/>
  <c r="Z98" i="3"/>
  <c r="Z99" i="3"/>
  <c r="Z100" i="3"/>
  <c r="Z101" i="3"/>
  <c r="Z102" i="3"/>
  <c r="Z103" i="3"/>
  <c r="Z104" i="3"/>
  <c r="Z105" i="3"/>
  <c r="Z106" i="3"/>
  <c r="Z107" i="3"/>
  <c r="Z108" i="3"/>
  <c r="Z109" i="3"/>
  <c r="Z110" i="3"/>
  <c r="Z111" i="3"/>
  <c r="Z112" i="3"/>
  <c r="Z113" i="3"/>
  <c r="Z114" i="3"/>
  <c r="Z115" i="3"/>
  <c r="Z116" i="3"/>
  <c r="Z117" i="3"/>
  <c r="Z118" i="3"/>
  <c r="Z119" i="3"/>
  <c r="Z120" i="3"/>
  <c r="Z121" i="3"/>
  <c r="Z122" i="3"/>
  <c r="Z123" i="3"/>
  <c r="Z124" i="3"/>
  <c r="Z125" i="3"/>
  <c r="Z126" i="3"/>
  <c r="Z127" i="3"/>
  <c r="Z128" i="3"/>
  <c r="Z129" i="3"/>
  <c r="Z130" i="3"/>
  <c r="Z131" i="3"/>
  <c r="Z132" i="3"/>
  <c r="Z133" i="3"/>
  <c r="Z134" i="3"/>
  <c r="Z135" i="3"/>
  <c r="Z136" i="3"/>
  <c r="Z137" i="3"/>
  <c r="Z138" i="3"/>
  <c r="Z139" i="3"/>
  <c r="Z140" i="3"/>
  <c r="Z141" i="3"/>
  <c r="Z142" i="3"/>
  <c r="Z143" i="3"/>
  <c r="Z144" i="3"/>
  <c r="Z145" i="3"/>
  <c r="Z146" i="3"/>
  <c r="Z147" i="3"/>
  <c r="Z148" i="3"/>
  <c r="Z149" i="3"/>
  <c r="Z150" i="3"/>
  <c r="Z151" i="3"/>
  <c r="Z152" i="3"/>
  <c r="Z153" i="3"/>
  <c r="Z154" i="3"/>
  <c r="Z155" i="3"/>
  <c r="Z156" i="3"/>
  <c r="Z157" i="3"/>
  <c r="Z158" i="3"/>
  <c r="Z159" i="3"/>
  <c r="Z160" i="3"/>
  <c r="Z161" i="3"/>
  <c r="Z162" i="3"/>
  <c r="Z163" i="3"/>
  <c r="Z164" i="3"/>
  <c r="Z165" i="3"/>
  <c r="Z166" i="3"/>
  <c r="Z167" i="3"/>
  <c r="Z168" i="3"/>
  <c r="Z169" i="3"/>
  <c r="Z170" i="3"/>
  <c r="Z171" i="3"/>
  <c r="Z172" i="3"/>
  <c r="Z173" i="3"/>
  <c r="Z174" i="3"/>
  <c r="Z175" i="3"/>
  <c r="Z176" i="3"/>
  <c r="Z177" i="3"/>
  <c r="Z178" i="3"/>
  <c r="Z179" i="3"/>
  <c r="Z180" i="3"/>
  <c r="Z181" i="3"/>
  <c r="Z182" i="3"/>
  <c r="Z183" i="3"/>
  <c r="Z184" i="3"/>
  <c r="Z185" i="3"/>
  <c r="Z186" i="3"/>
  <c r="Z187" i="3"/>
  <c r="Z188" i="3"/>
  <c r="Z189" i="3"/>
  <c r="Z190" i="3"/>
  <c r="Z191" i="3"/>
  <c r="Z192" i="3"/>
  <c r="Z193" i="3"/>
  <c r="Z194" i="3"/>
  <c r="Z195" i="3"/>
  <c r="Z196" i="3"/>
  <c r="Z197" i="3"/>
  <c r="Z198" i="3"/>
  <c r="Z199" i="3"/>
  <c r="Z200" i="3"/>
  <c r="Z201" i="3"/>
  <c r="Z202" i="3"/>
  <c r="Z203" i="3"/>
  <c r="Z204" i="3"/>
  <c r="Z205" i="3"/>
  <c r="Z206" i="3"/>
  <c r="Z207" i="3"/>
  <c r="Z208" i="3"/>
  <c r="Z209" i="3"/>
  <c r="Z210" i="3"/>
  <c r="Z211" i="3"/>
  <c r="Z212" i="3"/>
  <c r="Z213" i="3"/>
  <c r="Z214" i="3"/>
  <c r="Z215" i="3"/>
  <c r="Z216" i="3"/>
  <c r="Z217" i="3"/>
  <c r="Z218" i="3"/>
  <c r="Z219" i="3"/>
  <c r="Z220" i="3"/>
  <c r="Z221" i="3"/>
  <c r="Z222" i="3"/>
  <c r="Z223" i="3"/>
  <c r="Z224" i="3"/>
  <c r="Z225" i="3"/>
  <c r="Z226" i="3"/>
  <c r="Z227" i="3"/>
  <c r="Z228" i="3"/>
  <c r="Z229" i="3"/>
  <c r="Z230" i="3"/>
  <c r="Z231" i="3"/>
  <c r="Z232" i="3"/>
  <c r="Z233" i="3"/>
  <c r="Z234" i="3"/>
  <c r="Z235" i="3"/>
  <c r="Z236" i="3"/>
  <c r="Z237" i="3"/>
  <c r="Z238" i="3"/>
  <c r="Z239" i="3"/>
  <c r="Z240" i="3"/>
  <c r="Z241" i="3"/>
  <c r="Z242" i="3"/>
  <c r="Z243" i="3"/>
  <c r="Z244" i="3"/>
  <c r="Z245" i="3"/>
  <c r="Z246" i="3"/>
  <c r="Z247" i="3"/>
  <c r="Z248" i="3"/>
  <c r="Z249" i="3"/>
  <c r="Z250" i="3"/>
  <c r="Z251" i="3"/>
  <c r="Z252" i="3"/>
  <c r="Z253" i="3"/>
  <c r="Z254" i="3"/>
  <c r="Z255" i="3"/>
  <c r="Z256" i="3"/>
  <c r="Z257" i="3"/>
  <c r="Z258" i="3"/>
  <c r="Z259" i="3"/>
  <c r="Z260" i="3"/>
  <c r="Z261" i="3"/>
  <c r="Z262" i="3"/>
  <c r="Z263" i="3"/>
  <c r="Z264" i="3"/>
  <c r="Z265" i="3"/>
  <c r="Z266" i="3"/>
  <c r="Z267" i="3"/>
  <c r="Z268" i="3"/>
  <c r="Z269" i="3"/>
  <c r="Z270" i="3"/>
  <c r="Z271" i="3"/>
  <c r="Z272" i="3"/>
  <c r="Z273" i="3"/>
  <c r="Z274" i="3"/>
  <c r="Z275" i="3"/>
  <c r="Z276" i="3"/>
  <c r="Z277" i="3"/>
  <c r="Z278" i="3"/>
  <c r="Z279" i="3"/>
  <c r="Z280" i="3"/>
  <c r="Z281" i="3"/>
  <c r="Z282" i="3"/>
  <c r="Z283" i="3"/>
  <c r="Z284" i="3"/>
  <c r="Z285" i="3"/>
  <c r="Z286" i="3"/>
  <c r="Z287" i="3"/>
  <c r="Z288" i="3"/>
  <c r="Z289" i="3"/>
  <c r="Z290" i="3"/>
  <c r="Z291" i="3"/>
  <c r="Z292" i="3"/>
  <c r="Z293" i="3"/>
  <c r="Z294" i="3"/>
  <c r="Z295" i="3"/>
  <c r="Z296" i="3"/>
  <c r="Z297" i="3"/>
  <c r="Z298" i="3"/>
  <c r="Z299" i="3"/>
  <c r="Z300" i="3"/>
  <c r="Z301" i="3"/>
  <c r="Z302" i="3"/>
  <c r="Z303" i="3"/>
  <c r="Z304" i="3"/>
  <c r="Z305" i="3"/>
  <c r="Z306" i="3"/>
  <c r="Z307" i="3"/>
  <c r="Z308" i="3"/>
  <c r="Z309" i="3"/>
  <c r="Z310" i="3"/>
  <c r="Z311" i="3"/>
  <c r="Z312" i="3"/>
  <c r="Z313" i="3"/>
  <c r="Z314" i="3"/>
  <c r="Z315" i="3"/>
  <c r="Z316" i="3"/>
  <c r="Z317" i="3"/>
  <c r="Z318" i="3"/>
  <c r="Z319" i="3"/>
  <c r="Z320" i="3"/>
  <c r="Z321" i="3"/>
  <c r="Z322" i="3"/>
  <c r="Z323" i="3"/>
  <c r="Z324" i="3"/>
  <c r="Z325" i="3"/>
  <c r="Z326" i="3"/>
  <c r="Z327" i="3"/>
  <c r="Z328" i="3"/>
  <c r="Z329" i="3"/>
  <c r="Z330" i="3"/>
  <c r="Z331" i="3"/>
  <c r="Z332" i="3"/>
  <c r="Z333" i="3"/>
  <c r="Z334" i="3"/>
  <c r="Z335" i="3"/>
  <c r="Z336" i="3"/>
  <c r="Z337" i="3"/>
  <c r="Z338" i="3"/>
  <c r="Z339" i="3"/>
  <c r="Z340" i="3"/>
  <c r="Z341" i="3"/>
  <c r="Z342" i="3"/>
  <c r="Z343" i="3"/>
  <c r="Z344" i="3"/>
  <c r="Z345" i="3"/>
  <c r="Z346" i="3"/>
  <c r="Z347" i="3"/>
  <c r="Z348" i="3"/>
  <c r="Z349" i="3"/>
  <c r="Z350" i="3"/>
  <c r="Z351" i="3"/>
  <c r="Z352" i="3"/>
  <c r="Z353" i="3"/>
  <c r="Z354" i="3"/>
  <c r="Z355" i="3"/>
  <c r="Z356" i="3"/>
  <c r="Z357" i="3"/>
  <c r="Z358" i="3"/>
  <c r="Z359" i="3"/>
  <c r="Z360" i="3"/>
  <c r="Z361" i="3"/>
  <c r="Z362" i="3"/>
  <c r="Z363" i="3"/>
  <c r="Z364" i="3"/>
  <c r="Z365" i="3"/>
  <c r="Z366" i="3"/>
  <c r="Z367" i="3"/>
  <c r="Z368" i="3"/>
  <c r="Z369" i="3"/>
  <c r="Z370" i="3"/>
  <c r="Z371" i="3"/>
  <c r="Z372" i="3"/>
  <c r="Z373" i="3"/>
  <c r="Z374" i="3"/>
  <c r="Z375" i="3"/>
  <c r="Z376" i="3"/>
  <c r="Z377" i="3"/>
  <c r="Z378" i="3"/>
  <c r="Z379" i="3"/>
  <c r="Z380" i="3"/>
  <c r="Z381" i="3"/>
  <c r="Z382" i="3"/>
  <c r="Z383" i="3"/>
  <c r="Z384" i="3"/>
  <c r="Z385" i="3"/>
  <c r="Z386" i="3"/>
  <c r="Z387" i="3"/>
  <c r="Z388" i="3"/>
  <c r="Z389" i="3"/>
  <c r="Z390" i="3"/>
  <c r="Z391" i="3"/>
  <c r="Z392" i="3"/>
  <c r="Z393" i="3"/>
  <c r="Z394" i="3"/>
  <c r="Z395" i="3"/>
  <c r="Z396" i="3"/>
  <c r="Z397" i="3"/>
  <c r="Z398" i="3"/>
  <c r="Z399" i="3"/>
  <c r="Z400" i="3"/>
  <c r="Z401" i="3"/>
  <c r="Z402" i="3"/>
  <c r="Z403" i="3"/>
  <c r="Z404" i="3"/>
  <c r="Z405" i="3"/>
  <c r="Z406" i="3"/>
  <c r="Z407" i="3"/>
  <c r="Z408" i="3"/>
  <c r="Z409" i="3"/>
  <c r="Z410" i="3"/>
  <c r="Z411" i="3"/>
  <c r="Z412" i="3"/>
  <c r="Z413" i="3"/>
  <c r="Z414" i="3"/>
  <c r="Z415" i="3"/>
  <c r="Z416" i="3"/>
  <c r="Z417" i="3"/>
  <c r="Z418" i="3"/>
  <c r="Z419" i="3"/>
  <c r="Z420" i="3"/>
  <c r="Z421" i="3"/>
  <c r="Z422" i="3"/>
  <c r="Z423" i="3"/>
  <c r="Z424" i="3"/>
  <c r="Z425" i="3"/>
  <c r="Z426" i="3"/>
  <c r="Z427" i="3"/>
  <c r="Z428" i="3"/>
  <c r="Z429" i="3"/>
  <c r="Z430" i="3"/>
  <c r="Z431" i="3"/>
  <c r="Z432" i="3"/>
  <c r="Z433" i="3"/>
  <c r="Z434" i="3"/>
  <c r="Z435" i="3"/>
  <c r="Z436" i="3"/>
  <c r="Z437" i="3"/>
  <c r="Z438" i="3"/>
  <c r="Z439" i="3"/>
  <c r="Z440" i="3"/>
  <c r="Z441" i="3"/>
  <c r="Z442" i="3"/>
  <c r="Z443" i="3"/>
  <c r="Z444" i="3"/>
  <c r="Z445" i="3"/>
  <c r="Z446" i="3"/>
  <c r="Z447" i="3"/>
  <c r="Z448" i="3"/>
  <c r="Z449" i="3"/>
  <c r="Z450" i="3"/>
  <c r="Z451" i="3"/>
  <c r="Z452" i="3"/>
  <c r="Z453" i="3"/>
  <c r="Z454" i="3"/>
  <c r="Z455" i="3"/>
  <c r="Z456" i="3"/>
  <c r="Z457" i="3"/>
  <c r="Z458" i="3"/>
  <c r="Z459" i="3"/>
  <c r="Z460" i="3"/>
  <c r="Z461" i="3"/>
  <c r="Z462" i="3"/>
  <c r="Z463" i="3"/>
  <c r="Z464" i="3"/>
  <c r="Z465" i="3"/>
  <c r="Z466" i="3"/>
  <c r="Z467" i="3"/>
  <c r="Z468" i="3"/>
  <c r="Z469" i="3"/>
  <c r="Z470" i="3"/>
  <c r="Z471" i="3"/>
  <c r="Z472" i="3"/>
  <c r="Z473" i="3"/>
  <c r="Z474" i="3"/>
  <c r="Z475" i="3"/>
  <c r="Z476" i="3"/>
  <c r="Z477" i="3"/>
  <c r="Z478" i="3"/>
  <c r="Z479" i="3"/>
  <c r="Z480" i="3"/>
  <c r="Z481" i="3"/>
  <c r="Z482" i="3"/>
  <c r="Z483" i="3"/>
  <c r="Z484" i="3"/>
  <c r="Z485" i="3"/>
  <c r="Z486" i="3"/>
  <c r="Z487" i="3"/>
  <c r="Z488" i="3"/>
  <c r="Z489" i="3"/>
  <c r="Z490" i="3"/>
  <c r="Z491" i="3"/>
  <c r="Z492" i="3"/>
  <c r="Z493" i="3"/>
  <c r="Z494" i="3"/>
  <c r="Z495" i="3"/>
  <c r="Z496" i="3"/>
  <c r="Z497" i="3"/>
  <c r="Z498" i="3"/>
  <c r="Z499" i="3"/>
  <c r="Z500" i="3"/>
  <c r="Z501" i="3"/>
  <c r="Z502" i="3"/>
  <c r="Z503" i="3"/>
  <c r="Z504" i="3"/>
  <c r="Z505" i="3"/>
  <c r="Z506" i="3"/>
  <c r="Z507" i="3"/>
  <c r="Z508" i="3"/>
  <c r="Z509" i="3"/>
  <c r="Z510" i="3"/>
  <c r="Z511" i="3"/>
  <c r="Z512" i="3"/>
  <c r="Z513" i="3"/>
  <c r="Z514" i="3"/>
  <c r="Z515" i="3"/>
  <c r="Z516" i="3"/>
  <c r="Z517" i="3"/>
  <c r="Z518" i="3"/>
  <c r="Z519" i="3"/>
  <c r="Z520" i="3"/>
  <c r="Z521" i="3"/>
  <c r="Z522" i="3"/>
  <c r="Z523" i="3"/>
  <c r="Z524" i="3"/>
  <c r="Z525" i="3"/>
  <c r="Z526" i="3"/>
  <c r="Z527" i="3"/>
  <c r="Z528" i="3"/>
  <c r="Z529" i="3"/>
  <c r="Z530" i="3"/>
  <c r="Z531" i="3"/>
  <c r="Z532" i="3"/>
  <c r="Z533" i="3"/>
  <c r="Z534" i="3"/>
  <c r="Z535" i="3"/>
  <c r="Z536" i="3"/>
  <c r="Z537" i="3"/>
  <c r="Z538" i="3"/>
  <c r="Z539" i="3"/>
  <c r="Z540" i="3"/>
  <c r="Z541" i="3"/>
  <c r="Z542" i="3"/>
  <c r="Z543" i="3"/>
  <c r="Z544" i="3"/>
  <c r="Z545" i="3"/>
  <c r="Z546" i="3"/>
  <c r="Z547" i="3"/>
  <c r="Z548" i="3"/>
  <c r="Z549" i="3"/>
  <c r="Z550" i="3"/>
  <c r="Z551" i="3"/>
  <c r="Z552" i="3"/>
  <c r="Z553" i="3"/>
  <c r="Z554" i="3"/>
  <c r="Z555" i="3"/>
  <c r="Z556" i="3"/>
  <c r="Z557" i="3"/>
  <c r="Z558" i="3"/>
  <c r="Z559" i="3"/>
  <c r="Z560" i="3"/>
  <c r="Z561" i="3"/>
  <c r="Z562" i="3"/>
  <c r="Z563" i="3"/>
  <c r="Z564" i="3"/>
  <c r="Z565" i="3"/>
  <c r="Z566" i="3"/>
  <c r="Z567" i="3"/>
  <c r="Z568" i="3"/>
  <c r="Z569" i="3"/>
  <c r="Z570" i="3"/>
  <c r="Z571" i="3"/>
  <c r="Z572" i="3"/>
  <c r="Z573" i="3"/>
  <c r="Z574" i="3"/>
  <c r="Z575" i="3"/>
  <c r="Z576" i="3"/>
  <c r="Z577" i="3"/>
  <c r="Z578" i="3"/>
  <c r="Z579" i="3"/>
  <c r="Z580" i="3"/>
  <c r="Z581" i="3"/>
  <c r="Z582" i="3"/>
  <c r="Z583" i="3"/>
  <c r="Z584" i="3"/>
  <c r="Z585" i="3"/>
  <c r="Z586" i="3"/>
  <c r="Z587" i="3"/>
  <c r="Z588" i="3"/>
  <c r="Z589" i="3"/>
  <c r="Z590" i="3"/>
  <c r="Z591" i="3"/>
  <c r="Z592" i="3"/>
  <c r="Z593" i="3"/>
  <c r="Z594" i="3"/>
  <c r="Z595" i="3"/>
  <c r="Z596" i="3"/>
  <c r="Z597" i="3"/>
  <c r="Z598" i="3"/>
  <c r="Z599" i="3"/>
  <c r="Z600" i="3"/>
  <c r="Z601" i="3"/>
  <c r="Z602" i="3"/>
  <c r="Z603" i="3"/>
  <c r="Z604" i="3"/>
  <c r="Z605" i="3"/>
  <c r="Z606" i="3"/>
  <c r="Z607" i="3"/>
  <c r="Z608" i="3"/>
  <c r="Z609" i="3"/>
  <c r="Z610" i="3"/>
  <c r="Z611" i="3"/>
  <c r="Z612" i="3"/>
  <c r="Z613" i="3"/>
  <c r="Z614" i="3"/>
  <c r="Z615" i="3"/>
  <c r="Z616" i="3"/>
  <c r="Z617" i="3"/>
  <c r="Z618" i="3"/>
  <c r="Z619" i="3"/>
  <c r="Z620" i="3"/>
  <c r="Z621" i="3"/>
  <c r="Z622" i="3"/>
  <c r="Z623" i="3"/>
  <c r="Z624" i="3"/>
  <c r="Z625" i="3"/>
  <c r="Z626" i="3"/>
  <c r="Z627" i="3"/>
  <c r="Z628" i="3"/>
  <c r="Z629" i="3"/>
  <c r="Z630" i="3"/>
  <c r="Z631" i="3"/>
  <c r="Z632" i="3"/>
  <c r="Z633" i="3"/>
  <c r="Z634" i="3"/>
  <c r="Z635" i="3"/>
  <c r="Z636" i="3"/>
  <c r="Z637" i="3"/>
  <c r="Z638" i="3"/>
  <c r="Z639" i="3"/>
  <c r="Z640" i="3"/>
  <c r="Z641" i="3"/>
  <c r="Z642" i="3"/>
  <c r="Z643" i="3"/>
  <c r="Z644" i="3"/>
  <c r="Z645" i="3"/>
  <c r="Z646" i="3"/>
  <c r="Z647" i="3"/>
  <c r="Z648" i="3"/>
  <c r="Z649" i="3"/>
  <c r="Z650" i="3"/>
  <c r="Z651" i="3"/>
  <c r="Z652" i="3"/>
  <c r="Z653" i="3"/>
  <c r="Z654" i="3"/>
  <c r="Z655" i="3"/>
  <c r="Z656" i="3"/>
  <c r="Z657" i="3"/>
  <c r="Z658" i="3"/>
  <c r="Z659" i="3"/>
  <c r="Z660" i="3"/>
  <c r="Z661" i="3"/>
  <c r="Z662" i="3"/>
  <c r="Z663" i="3"/>
  <c r="Z664" i="3"/>
  <c r="Z665" i="3"/>
  <c r="Z666" i="3"/>
  <c r="Z667" i="3"/>
  <c r="Z668" i="3"/>
  <c r="Z669" i="3"/>
  <c r="Z670" i="3"/>
  <c r="Z671" i="3"/>
  <c r="Z672" i="3"/>
  <c r="Z673" i="3"/>
  <c r="Z674" i="3"/>
  <c r="Z675" i="3"/>
  <c r="Z676" i="3"/>
  <c r="Z677" i="3"/>
  <c r="Z678" i="3"/>
  <c r="Z679" i="3"/>
  <c r="Z680" i="3"/>
  <c r="Z681" i="3"/>
  <c r="Z682" i="3"/>
  <c r="Z683" i="3"/>
  <c r="Z684" i="3"/>
  <c r="Z685" i="3"/>
  <c r="Z686" i="3"/>
  <c r="Z687" i="3"/>
  <c r="Z688" i="3"/>
  <c r="Z689" i="3"/>
  <c r="Z690" i="3"/>
  <c r="Z691" i="3"/>
  <c r="Z692" i="3"/>
  <c r="Z693" i="3"/>
  <c r="Z694" i="3"/>
  <c r="Z695" i="3"/>
  <c r="Z696" i="3"/>
  <c r="Z697" i="3"/>
  <c r="Z698" i="3"/>
  <c r="Z699" i="3"/>
  <c r="Z700" i="3"/>
  <c r="Z701" i="3"/>
  <c r="Z702" i="3"/>
  <c r="Z703" i="3"/>
  <c r="Z704" i="3"/>
  <c r="Z705" i="3"/>
  <c r="Z706" i="3"/>
  <c r="Z707" i="3"/>
  <c r="Z708" i="3"/>
  <c r="Z709" i="3"/>
  <c r="Z710" i="3"/>
  <c r="Z711" i="3"/>
  <c r="Z712" i="3"/>
  <c r="Z713" i="3"/>
  <c r="Z714" i="3"/>
  <c r="Z715" i="3"/>
  <c r="Z716" i="3"/>
  <c r="Z717" i="3"/>
  <c r="Z718" i="3"/>
  <c r="Z719" i="3"/>
  <c r="Z720" i="3"/>
  <c r="Z721" i="3"/>
  <c r="Z722" i="3"/>
  <c r="Z723" i="3"/>
  <c r="Z724" i="3"/>
  <c r="Z725" i="3"/>
  <c r="Z726" i="3"/>
  <c r="Z727" i="3"/>
  <c r="Z728" i="3"/>
  <c r="Z729" i="3"/>
  <c r="Z730" i="3"/>
  <c r="Z731" i="3"/>
  <c r="Z732" i="3"/>
  <c r="Z733" i="3"/>
  <c r="Z734" i="3"/>
  <c r="Z735" i="3"/>
  <c r="Z736" i="3"/>
  <c r="Z737" i="3"/>
  <c r="Z738" i="3"/>
  <c r="Z739" i="3"/>
  <c r="Z740" i="3"/>
  <c r="Z741" i="3"/>
  <c r="Z742" i="3"/>
  <c r="Z743" i="3"/>
  <c r="Z744" i="3"/>
  <c r="Z745" i="3"/>
  <c r="Z746" i="3"/>
  <c r="Z747" i="3"/>
  <c r="Z748" i="3"/>
  <c r="Z749" i="3"/>
  <c r="Z750" i="3"/>
  <c r="Z751" i="3"/>
  <c r="Z752" i="3"/>
  <c r="Z753" i="3"/>
  <c r="Z754" i="3"/>
  <c r="Z755" i="3"/>
  <c r="Z756" i="3"/>
  <c r="Z757" i="3"/>
  <c r="Z758" i="3"/>
  <c r="Z759" i="3"/>
  <c r="Z760" i="3"/>
  <c r="Z761" i="3"/>
  <c r="Z762" i="3"/>
  <c r="Z763" i="3"/>
  <c r="Z764" i="3"/>
  <c r="Z765" i="3"/>
  <c r="Z766" i="3"/>
  <c r="Z767" i="3"/>
  <c r="Z768" i="3"/>
  <c r="Z769" i="3"/>
  <c r="Z770" i="3"/>
  <c r="Z771" i="3"/>
  <c r="Z772" i="3"/>
  <c r="Z773" i="3"/>
  <c r="Z774" i="3"/>
  <c r="Z775" i="3"/>
  <c r="Z776" i="3"/>
  <c r="Z777" i="3"/>
  <c r="Z778" i="3"/>
  <c r="Z779" i="3"/>
  <c r="Z780" i="3"/>
  <c r="Z781" i="3"/>
  <c r="Z782" i="3"/>
  <c r="Z783" i="3"/>
  <c r="Z784" i="3"/>
  <c r="Z785" i="3"/>
  <c r="Z786" i="3"/>
  <c r="Z787" i="3"/>
  <c r="Z788" i="3"/>
  <c r="Z789" i="3"/>
  <c r="Z790" i="3"/>
  <c r="Z791" i="3"/>
  <c r="Z792" i="3"/>
  <c r="Z793" i="3"/>
  <c r="Z794" i="3"/>
  <c r="Z795" i="3"/>
  <c r="Z796" i="3"/>
  <c r="Z797" i="3"/>
  <c r="Z798" i="3"/>
  <c r="Z799" i="3"/>
  <c r="Z800" i="3"/>
  <c r="Z801" i="3"/>
  <c r="Z802" i="3"/>
  <c r="Z803" i="3"/>
  <c r="Z804" i="3"/>
  <c r="Z805" i="3"/>
  <c r="Z806" i="3"/>
  <c r="Z807" i="3"/>
  <c r="Z808" i="3"/>
  <c r="Z809" i="3"/>
  <c r="Z810" i="3"/>
  <c r="Z811" i="3"/>
  <c r="Z812" i="3"/>
  <c r="Z813" i="3"/>
  <c r="Z814" i="3"/>
  <c r="Z815" i="3"/>
  <c r="Z816" i="3"/>
  <c r="Z817" i="3"/>
  <c r="Z818" i="3"/>
  <c r="Z819" i="3"/>
  <c r="Z820" i="3"/>
  <c r="Z821" i="3"/>
  <c r="Z822" i="3"/>
  <c r="Z823" i="3"/>
  <c r="Z824" i="3"/>
  <c r="Z825" i="3"/>
  <c r="Z826" i="3"/>
  <c r="Z827" i="3"/>
  <c r="Z828" i="3"/>
  <c r="Z829" i="3"/>
  <c r="Z830" i="3"/>
  <c r="Z831" i="3"/>
  <c r="Z832" i="3"/>
  <c r="Z833" i="3"/>
  <c r="Z834" i="3"/>
  <c r="Z835" i="3"/>
  <c r="Z836" i="3"/>
  <c r="Z837" i="3"/>
  <c r="Z838" i="3"/>
  <c r="Z839" i="3"/>
  <c r="Z840" i="3"/>
  <c r="Z841" i="3"/>
  <c r="Z842" i="3"/>
  <c r="Z843" i="3"/>
  <c r="Z844" i="3"/>
  <c r="Z845" i="3"/>
  <c r="Z846" i="3"/>
  <c r="Z847" i="3"/>
  <c r="Z848" i="3"/>
  <c r="Z849" i="3"/>
  <c r="Z850" i="3"/>
  <c r="Z851" i="3"/>
  <c r="Z2" i="3"/>
  <c r="W3" i="2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71" i="2"/>
  <c r="W72" i="2"/>
  <c r="W73" i="2"/>
  <c r="W2" i="2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2" i="2"/>
  <c r="U3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2" i="2"/>
  <c r="P215" i="7"/>
  <c r="P214" i="7"/>
  <c r="P213" i="7"/>
  <c r="P212" i="7"/>
  <c r="P211" i="7"/>
  <c r="P210" i="7"/>
  <c r="P209" i="7"/>
  <c r="P208" i="7"/>
  <c r="P207" i="7"/>
  <c r="P206" i="7"/>
  <c r="P205" i="7"/>
  <c r="P204" i="7"/>
  <c r="P203" i="7"/>
  <c r="P202" i="7"/>
  <c r="P201" i="7"/>
  <c r="P200" i="7"/>
  <c r="P199" i="7"/>
  <c r="P198" i="7"/>
  <c r="P197" i="7"/>
  <c r="P196" i="7"/>
  <c r="P195" i="7"/>
  <c r="P194" i="7"/>
  <c r="P193" i="7"/>
  <c r="P192" i="7"/>
  <c r="C192" i="7"/>
  <c r="P191" i="7"/>
  <c r="C191" i="7"/>
  <c r="P190" i="7"/>
  <c r="C190" i="7"/>
  <c r="P189" i="7"/>
  <c r="P188" i="7"/>
  <c r="P187" i="7"/>
  <c r="P186" i="7"/>
  <c r="P185" i="7"/>
  <c r="P184" i="7"/>
  <c r="P183" i="7"/>
  <c r="P182" i="7"/>
  <c r="P181" i="7"/>
  <c r="P180" i="7"/>
  <c r="P179" i="7"/>
  <c r="P178" i="7"/>
  <c r="P177" i="7"/>
  <c r="P176" i="7"/>
  <c r="P175" i="7"/>
  <c r="P174" i="7"/>
  <c r="P173" i="7"/>
  <c r="P172" i="7"/>
  <c r="P171" i="7"/>
  <c r="P170" i="7"/>
  <c r="P169" i="7"/>
  <c r="P168" i="7"/>
  <c r="P167" i="7"/>
  <c r="P166" i="7"/>
  <c r="P165" i="7"/>
  <c r="P164" i="7"/>
  <c r="P163" i="7"/>
  <c r="P162" i="7"/>
  <c r="P161" i="7"/>
  <c r="P160" i="7"/>
  <c r="P159" i="7"/>
  <c r="P158" i="7"/>
  <c r="P157" i="7"/>
  <c r="P156" i="7"/>
  <c r="P155" i="7"/>
  <c r="P154" i="7"/>
  <c r="P153" i="7"/>
  <c r="P152" i="7"/>
  <c r="P151" i="7"/>
  <c r="P150" i="7"/>
  <c r="P149" i="7"/>
  <c r="P148" i="7"/>
  <c r="P147" i="7"/>
  <c r="P146" i="7"/>
  <c r="P145" i="7"/>
  <c r="P144" i="7"/>
  <c r="P143" i="7"/>
  <c r="P142" i="7"/>
  <c r="P141" i="7"/>
  <c r="P140" i="7"/>
  <c r="P139" i="7"/>
  <c r="P138" i="7"/>
  <c r="P137" i="7"/>
  <c r="P136" i="7"/>
  <c r="P135" i="7"/>
  <c r="P134" i="7"/>
  <c r="P133" i="7"/>
  <c r="P132" i="7"/>
  <c r="P131" i="7"/>
  <c r="P130" i="7"/>
  <c r="P129" i="7"/>
  <c r="P128" i="7"/>
  <c r="P127" i="7"/>
  <c r="P126" i="7"/>
  <c r="P125" i="7"/>
  <c r="P124" i="7"/>
  <c r="P123" i="7"/>
  <c r="P122" i="7"/>
  <c r="P121" i="7"/>
  <c r="P120" i="7"/>
  <c r="P119" i="7"/>
  <c r="P118" i="7"/>
  <c r="P117" i="7"/>
  <c r="P116" i="7"/>
  <c r="P115" i="7"/>
  <c r="P114" i="7"/>
  <c r="P113" i="7"/>
  <c r="P112" i="7"/>
  <c r="P111" i="7"/>
  <c r="P110" i="7"/>
  <c r="P109" i="7"/>
  <c r="P88" i="7"/>
  <c r="P87" i="7"/>
  <c r="P86" i="7"/>
  <c r="P84" i="7"/>
  <c r="P82" i="7"/>
  <c r="P81" i="7"/>
  <c r="P80" i="7"/>
  <c r="P79" i="7"/>
  <c r="P78" i="7"/>
  <c r="P77" i="7"/>
  <c r="P76" i="7"/>
  <c r="P75" i="7"/>
  <c r="P74" i="7"/>
  <c r="P73" i="7"/>
  <c r="P72" i="7"/>
  <c r="P71" i="7"/>
  <c r="P70" i="7"/>
  <c r="P69" i="7"/>
  <c r="P68" i="7"/>
  <c r="P67" i="7"/>
  <c r="P66" i="7"/>
  <c r="P65" i="7"/>
  <c r="P64" i="7"/>
  <c r="C63" i="7"/>
  <c r="C62" i="7"/>
  <c r="C61" i="7"/>
  <c r="C60" i="7"/>
  <c r="C59" i="7"/>
  <c r="C58" i="7"/>
  <c r="C57" i="7"/>
  <c r="C56" i="7"/>
  <c r="C55" i="7"/>
  <c r="C54" i="7"/>
  <c r="C49" i="7"/>
  <c r="C48" i="7"/>
  <c r="C47" i="7"/>
  <c r="C46" i="7"/>
  <c r="C45" i="7"/>
  <c r="C44" i="7"/>
  <c r="C43" i="7"/>
  <c r="C42" i="7"/>
  <c r="P41" i="7"/>
  <c r="P40" i="7"/>
  <c r="C35" i="7"/>
  <c r="P33" i="7"/>
  <c r="P32" i="7"/>
  <c r="P31" i="7"/>
  <c r="P30" i="7"/>
  <c r="P29" i="7"/>
  <c r="P28" i="7"/>
  <c r="P27" i="7"/>
  <c r="P26" i="7"/>
  <c r="P25" i="7"/>
  <c r="P24" i="7"/>
  <c r="P23" i="7"/>
  <c r="P22" i="7"/>
  <c r="P21" i="7"/>
  <c r="P20" i="7"/>
  <c r="C16" i="7"/>
  <c r="C15" i="7"/>
  <c r="C14" i="7"/>
  <c r="C13" i="7"/>
  <c r="C12" i="7"/>
  <c r="C11" i="7"/>
  <c r="C10" i="7"/>
  <c r="C9" i="7"/>
  <c r="Q155" i="5"/>
  <c r="Q95" i="5"/>
  <c r="Q144" i="5"/>
  <c r="Q147" i="5"/>
  <c r="Q149" i="5"/>
  <c r="Q150" i="5"/>
  <c r="Q151" i="5"/>
  <c r="Q153" i="5"/>
  <c r="Q154" i="5"/>
  <c r="Q402" i="6"/>
  <c r="Q401" i="6"/>
  <c r="Q400" i="6"/>
  <c r="Q399" i="6"/>
  <c r="Q398" i="6"/>
  <c r="Q397" i="6"/>
  <c r="Q344" i="6"/>
  <c r="Q332" i="6"/>
  <c r="Q305" i="6"/>
  <c r="Q304" i="6"/>
  <c r="Q303" i="6"/>
  <c r="Q302" i="6"/>
  <c r="Q301" i="6"/>
  <c r="Q300" i="6"/>
  <c r="Q299" i="6"/>
  <c r="Q298" i="6"/>
  <c r="Q297" i="6"/>
  <c r="Q296" i="6"/>
  <c r="Q295" i="6"/>
  <c r="Q294" i="6"/>
  <c r="Q293" i="6"/>
  <c r="Q292" i="6"/>
  <c r="Q291" i="6"/>
  <c r="Q290" i="6"/>
  <c r="Q289" i="6"/>
  <c r="Q288" i="6"/>
  <c r="Q287" i="6"/>
  <c r="Q285" i="6"/>
  <c r="Q282" i="6"/>
  <c r="Q281" i="6"/>
  <c r="Q280" i="6"/>
  <c r="Q228" i="6"/>
  <c r="Q227" i="6"/>
  <c r="Q158" i="6"/>
  <c r="Q157" i="6"/>
  <c r="Q156" i="6"/>
  <c r="Q155" i="6"/>
  <c r="Q154" i="6"/>
  <c r="Q127" i="6"/>
  <c r="Q126" i="6"/>
  <c r="Q95" i="6"/>
  <c r="Q85" i="6"/>
  <c r="Q69" i="6"/>
</calcChain>
</file>

<file path=xl/sharedStrings.xml><?xml version="1.0" encoding="utf-8"?>
<sst xmlns="http://schemas.openxmlformats.org/spreadsheetml/2006/main" count="2788" uniqueCount="1334">
  <si>
    <t>This file contains calibration datasets for different thermobarometers and hygrometers, so you can assess if your compositions lie within the calibration range</t>
  </si>
  <si>
    <t>Calibration dataset for the Ridolfi amphibole barometer from 2021</t>
  </si>
  <si>
    <t>Reference</t>
  </si>
  <si>
    <t>spot/exp.</t>
  </si>
  <si>
    <t xml:space="preserve">T </t>
  </si>
  <si>
    <t>P</t>
  </si>
  <si>
    <t>∆NNO</t>
  </si>
  <si>
    <r>
      <t>log</t>
    </r>
    <r>
      <rPr>
        <b/>
        <i/>
        <sz val="12"/>
        <rFont val="Arial"/>
        <family val="2"/>
      </rPr>
      <t>f</t>
    </r>
    <r>
      <rPr>
        <b/>
        <sz val="12"/>
        <rFont val="Arial"/>
        <family val="2"/>
      </rPr>
      <t>O</t>
    </r>
    <r>
      <rPr>
        <b/>
        <vertAlign val="subscript"/>
        <sz val="12"/>
        <rFont val="Arial"/>
        <family val="2"/>
      </rPr>
      <t>2</t>
    </r>
  </si>
  <si>
    <t>F</t>
  </si>
  <si>
    <t>Cl</t>
  </si>
  <si>
    <t>Adam &amp; Green (1994)</t>
  </si>
  <si>
    <t>Gardner et al. (1995)</t>
  </si>
  <si>
    <t>G-14b</t>
  </si>
  <si>
    <t>G-15a</t>
  </si>
  <si>
    <t>G-14a</t>
  </si>
  <si>
    <t>Moore &amp; Carmichael (1998)</t>
  </si>
  <si>
    <t>PEM12-25</t>
  </si>
  <si>
    <t>Martel et al. (1999)</t>
  </si>
  <si>
    <t>P1R/12</t>
  </si>
  <si>
    <t>D29/2</t>
  </si>
  <si>
    <t>Scailet &amp; Evans (1999)</t>
  </si>
  <si>
    <t>Dalpè &amp; Baker (2000)</t>
  </si>
  <si>
    <t>Kaszuba &amp; Wendlandt (2000)</t>
  </si>
  <si>
    <t>Phichavant et al. (2002)</t>
  </si>
  <si>
    <t>HAB12</t>
  </si>
  <si>
    <t>HAB2</t>
  </si>
  <si>
    <t>HAB1</t>
  </si>
  <si>
    <t>Rutherford &amp; Devine (2003)</t>
  </si>
  <si>
    <t>M45b2</t>
  </si>
  <si>
    <t>M56</t>
  </si>
  <si>
    <t>M57</t>
  </si>
  <si>
    <t>M46a</t>
  </si>
  <si>
    <t>Costa et al. (2004)</t>
  </si>
  <si>
    <t>Nekvasil (2004)</t>
  </si>
  <si>
    <t>NVA (2.3)</t>
  </si>
  <si>
    <t>Sato et al. (2005)</t>
  </si>
  <si>
    <t>B52</t>
  </si>
  <si>
    <t>Caricchi et al. (2006)</t>
  </si>
  <si>
    <t xml:space="preserve">LC6  </t>
  </si>
  <si>
    <t xml:space="preserve">LC10 </t>
  </si>
  <si>
    <t>Adam et al. (2007)</t>
  </si>
  <si>
    <t>Mc Canta et al. (2007)</t>
  </si>
  <si>
    <t>Irving &amp; Green (2008)</t>
  </si>
  <si>
    <t>not given</t>
  </si>
  <si>
    <t>Rutherford &amp; Devine (2008)</t>
  </si>
  <si>
    <t>Mercer &amp; Johnston (2008)</t>
  </si>
  <si>
    <t>CNM-78</t>
  </si>
  <si>
    <t>CNM-77</t>
  </si>
  <si>
    <t>CNM-76</t>
  </si>
  <si>
    <t>CNM-75</t>
  </si>
  <si>
    <t>CNM-51</t>
  </si>
  <si>
    <t>Freise et al. (2009)</t>
  </si>
  <si>
    <t>Pietranik et al. (2009)</t>
  </si>
  <si>
    <t>850/0.9/2</t>
  </si>
  <si>
    <t>800/0.9/2</t>
  </si>
  <si>
    <t>Pilet et al. (2010)</t>
  </si>
  <si>
    <t>Krawczynski et al. (2012)</t>
  </si>
  <si>
    <t>41c-103b</t>
  </si>
  <si>
    <t>41c-118</t>
  </si>
  <si>
    <t>Blatter et al. (2013)</t>
  </si>
  <si>
    <t>Almeev et al. (2013)</t>
  </si>
  <si>
    <t>AB86</t>
  </si>
  <si>
    <t>AB87</t>
  </si>
  <si>
    <t>Andujar et al. (2015)</t>
  </si>
  <si>
    <t>s0968-54</t>
  </si>
  <si>
    <t>Riker et al. (2015)</t>
  </si>
  <si>
    <t>DSB6</t>
  </si>
  <si>
    <t>Iacovino et al. (2016)</t>
  </si>
  <si>
    <t>KI-04-31</t>
  </si>
  <si>
    <t>KI-04-33</t>
  </si>
  <si>
    <t>Ulmer et al. (2018)</t>
  </si>
  <si>
    <t>ZP1060</t>
  </si>
  <si>
    <t>rk70</t>
  </si>
  <si>
    <r>
      <t>SiO</t>
    </r>
    <r>
      <rPr>
        <b/>
        <vertAlign val="subscript"/>
        <sz val="12"/>
        <rFont val="Arial"/>
        <family val="2"/>
      </rPr>
      <t>2</t>
    </r>
    <r>
      <rPr>
        <b/>
        <sz val="12"/>
        <rFont val="Arial"/>
        <family val="2"/>
      </rPr>
      <t>_Amp</t>
    </r>
  </si>
  <si>
    <r>
      <t>TiO</t>
    </r>
    <r>
      <rPr>
        <b/>
        <vertAlign val="subscript"/>
        <sz val="12"/>
        <rFont val="Arial"/>
        <family val="2"/>
      </rPr>
      <t>2_Amp</t>
    </r>
  </si>
  <si>
    <r>
      <t>Al</t>
    </r>
    <r>
      <rPr>
        <b/>
        <vertAlign val="subscript"/>
        <sz val="12"/>
        <rFont val="Arial"/>
        <family val="2"/>
      </rPr>
      <t>2</t>
    </r>
    <r>
      <rPr>
        <b/>
        <sz val="12"/>
        <rFont val="Arial"/>
        <family val="2"/>
      </rPr>
      <t>O</t>
    </r>
    <r>
      <rPr>
        <b/>
        <vertAlign val="subscript"/>
        <sz val="12"/>
        <rFont val="Arial"/>
        <family val="2"/>
      </rPr>
      <t>3_Amp</t>
    </r>
  </si>
  <si>
    <r>
      <t>Cr</t>
    </r>
    <r>
      <rPr>
        <b/>
        <vertAlign val="subscript"/>
        <sz val="12"/>
        <rFont val="Arial"/>
        <family val="2"/>
      </rPr>
      <t>2</t>
    </r>
    <r>
      <rPr>
        <b/>
        <sz val="12"/>
        <rFont val="Arial"/>
        <family val="2"/>
      </rPr>
      <t>O</t>
    </r>
    <r>
      <rPr>
        <b/>
        <vertAlign val="subscript"/>
        <sz val="12"/>
        <rFont val="Arial"/>
        <family val="2"/>
      </rPr>
      <t>3</t>
    </r>
    <r>
      <rPr>
        <b/>
        <sz val="12"/>
        <rFont val="Arial"/>
        <family val="2"/>
      </rPr>
      <t>_Amp</t>
    </r>
  </si>
  <si>
    <t>FeOt_Amp</t>
  </si>
  <si>
    <t>MnO_Amp</t>
  </si>
  <si>
    <t>MgO_Amp</t>
  </si>
  <si>
    <t>CaO_Amp</t>
  </si>
  <si>
    <r>
      <t>Na</t>
    </r>
    <r>
      <rPr>
        <b/>
        <vertAlign val="subscript"/>
        <sz val="12"/>
        <rFont val="Arial"/>
        <family val="2"/>
      </rPr>
      <t>2</t>
    </r>
    <r>
      <rPr>
        <b/>
        <sz val="12"/>
        <rFont val="Arial"/>
        <family val="2"/>
      </rPr>
      <t>O_Amp</t>
    </r>
  </si>
  <si>
    <r>
      <t>K</t>
    </r>
    <r>
      <rPr>
        <b/>
        <vertAlign val="subscript"/>
        <sz val="12"/>
        <rFont val="Arial"/>
        <family val="2"/>
      </rPr>
      <t>2</t>
    </r>
    <r>
      <rPr>
        <b/>
        <sz val="12"/>
        <rFont val="Arial"/>
        <family val="2"/>
      </rPr>
      <t>O_Amp</t>
    </r>
  </si>
  <si>
    <t>Sample_ID</t>
  </si>
  <si>
    <t>SiO2_Liq</t>
  </si>
  <si>
    <t>TiO2_Liq</t>
  </si>
  <si>
    <t>Al2O3_Liq</t>
  </si>
  <si>
    <t>FeOt_Liq</t>
  </si>
  <si>
    <t>MnO_Liq</t>
  </si>
  <si>
    <t>MgO_Liq</t>
  </si>
  <si>
    <t>CaO_Liq</t>
  </si>
  <si>
    <t>Na2O_Liq</t>
  </si>
  <si>
    <t>K2O_Liq</t>
  </si>
  <si>
    <t>Cr2O3_Liq</t>
  </si>
  <si>
    <t>P2O5_Liq</t>
  </si>
  <si>
    <t>H2O_Liq</t>
  </si>
  <si>
    <t>SiO2_Cpx</t>
  </si>
  <si>
    <t>TiO2_Cpx</t>
  </si>
  <si>
    <t>Al2O3_Cpx</t>
  </si>
  <si>
    <t>FeOt_Cpx</t>
  </si>
  <si>
    <t>MnO_Cpx</t>
  </si>
  <si>
    <t>MgO_Cpx</t>
  </si>
  <si>
    <t>CaO_Cpx</t>
  </si>
  <si>
    <t>Na2O_Cpx</t>
  </si>
  <si>
    <t>K2O_Cpx</t>
  </si>
  <si>
    <t>Cr2O3_Cpx</t>
  </si>
  <si>
    <t>P_GPa</t>
  </si>
  <si>
    <t>T_K</t>
  </si>
  <si>
    <t>Almeev, R.A., Holtz, F., Koepke, J., Parat, F., Botcharnikov, R.E. (2007)-#146</t>
  </si>
  <si>
    <t>Almeev, R.A., Holtz, F., Koepke, J., Parat, F., Botcharnikov, R.E. (2007)-#62</t>
  </si>
  <si>
    <t>Andujar et al. (2008)-20</t>
  </si>
  <si>
    <t>Andujar et al. (2008)-27b</t>
  </si>
  <si>
    <t>Andujar et al. (2010)-LN-21</t>
  </si>
  <si>
    <t>Andujar et al. (2010)-LN-25</t>
  </si>
  <si>
    <t>Auwera, J. V., and Longhi, J. (1994)-TJ-10</t>
  </si>
  <si>
    <t>Auwera, J. V., and Longhi, J. (1994)-TJ-13</t>
  </si>
  <si>
    <t>Auwera, J. V., and Longhi, J. (1994)-TJ-14</t>
  </si>
  <si>
    <t>Auwera, J. V., and Longhi, J. (1994)-TJ-33/2</t>
  </si>
  <si>
    <t>Auwera, J. V., and Longhi, J. (1994)-TJ-34</t>
  </si>
  <si>
    <t>Auwera, J. V., and Longhi, J. (1994)-TJ-35</t>
  </si>
  <si>
    <t>Auwera, J. V., and Longhi, J. (1994)-TJ-4</t>
  </si>
  <si>
    <t>Auwera, J. V., and Longhi, J. (1994)-TJ-47</t>
  </si>
  <si>
    <t>Auwera, J. V., and Longhi, J. (1994)-TJ-52</t>
  </si>
  <si>
    <t>Auwera, J.V., Longhi, J., and Duchesne, J.C. (1998)-VB-13</t>
  </si>
  <si>
    <t>Auwera, J.V., Longhi, J., and Duchesne, J.C. (1998)-VB-14</t>
  </si>
  <si>
    <t>Baker, R.B., and Eggler, D.H. (1987)-1008</t>
  </si>
  <si>
    <t>Baker, R.B., and Eggler, D.H. (1987)-1010</t>
  </si>
  <si>
    <t>Baker, R.B., and Eggler, D.H. (1987)-1074</t>
  </si>
  <si>
    <t>Baker, R.B., and Eggler, D.H. (1987)-1075</t>
  </si>
  <si>
    <t>Baker, R.B., and Eggler, D.H. (1987)-1098</t>
  </si>
  <si>
    <t>Baker, R.B., and Eggler, D.H. (1987)-11</t>
  </si>
  <si>
    <t>Baker, R.B., and Eggler, D.H. (1987)-1147</t>
  </si>
  <si>
    <t>Baker, R.B., and Eggler, D.H. (1987)-1165</t>
  </si>
  <si>
    <t>Baker, R.B., and Eggler, D.H. (1987)-1173</t>
  </si>
  <si>
    <t>Baker, R.B., and Eggler, D.H. (1987)-1180</t>
  </si>
  <si>
    <t>Baker, R.B., and Eggler, D.H. (1987)-1234</t>
  </si>
  <si>
    <t>Baker, R.B., and Eggler, D.H. (1987)-1248</t>
  </si>
  <si>
    <t>Baker, R.B., and Eggler, D.H. (1987)-1249</t>
  </si>
  <si>
    <t>Baker, R.B., and Eggler, D.H. (1987)-1280</t>
  </si>
  <si>
    <t>Baker, R.B., and Eggler, D.H. (1987)-1286</t>
  </si>
  <si>
    <t>Baker, R.B., and Eggler, D.H. (1987)-1287</t>
  </si>
  <si>
    <t>Baker, R.B., and Eggler, D.H. (1987)-802</t>
  </si>
  <si>
    <t>Baker, R.B., and Eggler, D.H. (1987)-805</t>
  </si>
  <si>
    <t>Baker, R.B., and Eggler, D.H. (1987)-808</t>
  </si>
  <si>
    <t>Baker, R.B., and Eggler, D.H. (1987)-819</t>
  </si>
  <si>
    <t>Baker, R.B., and Eggler, D.H. (1987)-869</t>
  </si>
  <si>
    <t>Baker, R.B., and Eggler, D.H. (1987)-874</t>
  </si>
  <si>
    <t>Baker, R.B., and Eggler, D.H. (1987)-886</t>
  </si>
  <si>
    <t>Baker, R.B., and Eggler, D.H. (1987)-891</t>
  </si>
  <si>
    <t>Baker, R.B., and Eggler, D.H. (1987)-911</t>
  </si>
  <si>
    <t>Baker, R.B., and Eggler, D.H. (1987)-917</t>
  </si>
  <si>
    <t>Baker, R.B., and Eggler, D.H. (1987)-934</t>
  </si>
  <si>
    <t>Baker, R.B., and Eggler, D.H. (1987)-940</t>
  </si>
  <si>
    <t>Baker, R.B., and Eggler, D.H. (1987)-944</t>
  </si>
  <si>
    <t>Baker, R.B., and Eggler, D.H. (1987)-953</t>
  </si>
  <si>
    <t>Baker, R.B., and Eggler, D.H. (1987)-989</t>
  </si>
  <si>
    <t>Barclay, J., Carmichael, I.S.E. (2004)-Jor46.10</t>
  </si>
  <si>
    <t>Barclay, J., Carmichael, I.S.E. (2004)-Jor46.19</t>
  </si>
  <si>
    <t>Barclay, J., Carmichael, I.S.E. (2004)-Jor46.3</t>
  </si>
  <si>
    <t>Bartels, K.S., Kinzler, R.J., Grove, T.L. (1991)-B14</t>
  </si>
  <si>
    <t>Bartels, K.S., Kinzler, R.J., Grove, T.L. (1991)-H100</t>
  </si>
  <si>
    <t>Bartels, K.S., Kinzler, R.J., Grove, T.L. (1991)-H101</t>
  </si>
  <si>
    <t>Bartels, K.S., Kinzler, R.J., Grove, T.L. (1991)-H141</t>
  </si>
  <si>
    <t>Bartels, K.S., Kinzler, R.J., Grove, T.L. (1991)-H192</t>
  </si>
  <si>
    <t>Bartels, K.S., Kinzler, R.J., Grove, T.L. (1991)-H203</t>
  </si>
  <si>
    <t>Bartels, K.S., Kinzler, R.J., Grove, T.L. (1991)-H235</t>
  </si>
  <si>
    <t>Bartels, K.S., Kinzler, R.J., Grove, T.L. (1991)-H81</t>
  </si>
  <si>
    <t>Bartels, K.S., Kinzler, R.J., Grove, T.L. (1991)-H88</t>
  </si>
  <si>
    <t>Bartels, K.S., Kinzler, R.J., Grove, T.L. (1991)-HI 34</t>
  </si>
  <si>
    <t>Bartels, K.S., Kinzler, R.J., Grove, T.L. (1991)-HI 35</t>
  </si>
  <si>
    <t>Bartels, K.S., Kinzler, R.J., Grove, T.L. (1991)-HI 36</t>
  </si>
  <si>
    <t>Bartels, K.S., Kinzler, R.J., Grove, T.L. (1991)-HI 97</t>
  </si>
  <si>
    <t>Bender, J.F., Hodges, F.N., Bence, A.E. (1978)-27</t>
  </si>
  <si>
    <t>Bender, J.F., Hodges, F.N., Bence, A.E. (1978)-46</t>
  </si>
  <si>
    <t>Bender, J.F., Hodges, F.N., Bence, A.E. (1978)-71</t>
  </si>
  <si>
    <t>Berndt, J., Holtz, F., and Koepke, J.  (2001)-10166</t>
  </si>
  <si>
    <t>Berndt, J., Holtz, F., and Koepke, J.  (2001)-10532</t>
  </si>
  <si>
    <t>Berndt, J., Holtz, F., and Koepke, J.  (2001)-11504</t>
  </si>
  <si>
    <t>Berndt, J., Holtz, F., and Koepke, J.  (2001)-11870</t>
  </si>
  <si>
    <t>Berndt, J., Holtz, F., and Koepke, J.  (2001)-12266</t>
  </si>
  <si>
    <t>Berndt, J., Holtz, F., and Koepke, J.  (2001)-12631</t>
  </si>
  <si>
    <t>Berndt, J., Holtz, F., and Koepke, J.  (2001)-15-49</t>
  </si>
  <si>
    <t>Berndt, J., Holtz, F., and Koepke, J.  (2001)-16-51</t>
  </si>
  <si>
    <t>Berndt, J., Holtz, F., and Koepke, J.  (2001)-16-52</t>
  </si>
  <si>
    <t>Berndt, J., Holtz, F., and Koepke, J.  (2001)-17-53</t>
  </si>
  <si>
    <t>Berndt, J., Holtz, F., and Koepke, J.  (2001)-17-54</t>
  </si>
  <si>
    <t>Berndt, J., Holtz, F., and Koepke, J.  (2001)-18-55</t>
  </si>
  <si>
    <t>Berndt, J., Holtz, F., and Koepke, J.  (2001)-41047</t>
  </si>
  <si>
    <t>Berndt, J., Holtz, F., and Koepke, J.  (2001)-41048</t>
  </si>
  <si>
    <t>Berndt, J., Holtz, F., and Koepke, J.  (2001)-41062</t>
  </si>
  <si>
    <t>Berndt, J., Holtz, F., and Koepke, J.  (2001)-41195</t>
  </si>
  <si>
    <t>Berndt, J., Holtz, F., and Koepke, J.  (2001)-41263</t>
  </si>
  <si>
    <t>Berndt, J., Holtz, F., and Koepke, J.  (2001)-41264</t>
  </si>
  <si>
    <t>Blatter, D.W., Carmichael, I.S.E. (2001)-Z-342-02</t>
  </si>
  <si>
    <t>Blatter, D.W., Carmichael, I.S.E. (2001)-Z-342-08</t>
  </si>
  <si>
    <t>Blatter, D.W., Carmichael, I.S.E. (2001)-Z-342-13</t>
  </si>
  <si>
    <t>Blatter, D.W., Carmichael, I.S.E. (2001)-Z-342-21</t>
  </si>
  <si>
    <t>Blatter, D.W., Carmichael, I.S.E. (2001)-Z-342-26</t>
  </si>
  <si>
    <t>Blatter, D.W., Carmichael, I.S.E. (2001)-Z-342-37</t>
  </si>
  <si>
    <t>Blatter, D.W., Carmichael, I.S.E. (2001)-Z-348-06</t>
  </si>
  <si>
    <t>Botcharnikov, R.E., Almeev, R.R., Koepke, J., Holtz, F. (2008)-B1 141</t>
  </si>
  <si>
    <t>Botcharnikov, R.E., Almeev, R.R., Koepke, J., Holtz, F. (2008)-B1 149</t>
  </si>
  <si>
    <t>Botcharnikov, R.E., Almeev, R.R., Koepke, J., Holtz, F. (2008)-B1 43</t>
  </si>
  <si>
    <t>Bulatov, V.K., Girnis, A.V., Brey, G.P. (2002)-A-12</t>
  </si>
  <si>
    <t>Bulatov, V.K., Girnis, A.V., Brey, G.P. (2002)-A-13</t>
  </si>
  <si>
    <t>Bulatov, V.K., Girnis, A.V., Brey, G.P. (2002)-A-47</t>
  </si>
  <si>
    <t>Bulatov, V.K., Girnis, A.V., Brey, G.P. (2002)-A-6</t>
  </si>
  <si>
    <t>Bulatov, V.K., Girnis, A.V., Brey, G.P. (2002)-A-7</t>
  </si>
  <si>
    <t>Bulatov, V.K., Girnis, A.V., Brey, G.P. (2002)-B-15</t>
  </si>
  <si>
    <t>Bulatov, V.K., Girnis, A.V., Brey, G.P. (2002)-B-37</t>
  </si>
  <si>
    <t>Bulatov, V.K., Girnis, A.V., Brey, G.P. (2002)-B-38</t>
  </si>
  <si>
    <t>Conte et al. (2009)</t>
  </si>
  <si>
    <t>Dann, J.C., Holzheid, A.H., Grove, T.L., and McSween, H.Y. (2001)-S-11</t>
  </si>
  <si>
    <t>Dann, J.C., Holzheid, A.H., Grove, T.L., and McSween, H.Y. (2001)-S-19</t>
  </si>
  <si>
    <t>Dann, J.C., Holzheid, A.H., Grove, T.L., and McSween, H.Y. (2001)-S-21</t>
  </si>
  <si>
    <t>Dann, J.C., Holzheid, A.H., Grove, T.L., and McSween, H.Y. (2001)-S-8</t>
  </si>
  <si>
    <t>Dann, J.C., Holzheid, A.H., Grove, T.L., and McSween, H.Y. (2001)-Sx-23</t>
  </si>
  <si>
    <t>Di Carlo, I., Pichavant, M., Rotolo, S.G., Scaillet, B. (2006)-14-1</t>
  </si>
  <si>
    <t>Di Carlo, I., Pichavant, M., Rotolo, S.G., Scaillet, B. (2006)-14-2</t>
  </si>
  <si>
    <t>Di Carlo, I., Pichavant, M., Rotolo, S.G., Scaillet, B. (2006)-15-1</t>
  </si>
  <si>
    <t>Di Carlo, I., Pichavant, M., Rotolo, S.G., Scaillet, B. (2006)-16-6</t>
  </si>
  <si>
    <t>Di Carlo, I., Pichavant, M., Rotolo, S.G., Scaillet, B. (2006)-18-1</t>
  </si>
  <si>
    <t>Di Carlo, I., Pichavant, M., Rotolo, S.G., Scaillet, B. (2006)-19-4</t>
  </si>
  <si>
    <t>Di Carlo, I., Pichavant, M., Rotolo, S.G., Scaillet, B. (2006)-21-4</t>
  </si>
  <si>
    <t>Di Carlo, I., Pichavant, M., Rotolo, S.G., Scaillet, B. (2006)-41001</t>
  </si>
  <si>
    <t>Di Carlo, I., Pichavant, M., Rotolo, S.G., Scaillet, B. (2006)-41031</t>
  </si>
  <si>
    <t>Di Carlo, I., Pichavant, M., Rotolo, S.G., Scaillet, B. (2006)-41060</t>
  </si>
  <si>
    <t>Di Carlo, I., Pichavant, M., Rotolo, S.G., Scaillet, B. (2006)-41063</t>
  </si>
  <si>
    <t>Di Carlo, I., Pichavant, M., Rotolo, S.G., Scaillet, B. (2006)-41090</t>
  </si>
  <si>
    <t>Di Carlo, I., Pichavant, M., Rotolo, S.G., Scaillet, B. (2006)-41091</t>
  </si>
  <si>
    <t>Di Carlo, I., Pichavant, M., Rotolo, S.G., Scaillet, B. (2006)-41092</t>
  </si>
  <si>
    <t>Di Carlo, I., Pichavant, M., Rotolo, S.G., Scaillet, B. (2006)-41093</t>
  </si>
  <si>
    <t>Di Carlo, I., Pichavant, M., Rotolo, S.G., Scaillet, B. (2006)-41182</t>
  </si>
  <si>
    <t>Di Carlo, I., Pichavant, M., Rotolo, S.G., Scaillet, B. (2006)-41216</t>
  </si>
  <si>
    <t>Di Carlo, I., Pichavant, M., Rotolo, S.G., Scaillet, B. (2006)-41243</t>
  </si>
  <si>
    <t>Draper, D.S., Johnston, A.D. (1992)-DD-14</t>
  </si>
  <si>
    <t>Draper, D.S., Johnston, A.D. (1992)-DPI-21</t>
  </si>
  <si>
    <t>Draper, D.S., Johnston, A.D. (1992)-DPI-24</t>
  </si>
  <si>
    <t>Draper, D.S., Johnston, A.D. (1992)-DPI-26</t>
  </si>
  <si>
    <t>Draper, D.S., Johnston, A.D. (1992)-DPI-30</t>
  </si>
  <si>
    <t>Draper, D.S., Johnston, A.D. (1992)-DPI-34</t>
  </si>
  <si>
    <t>Draper, D.S., Johnston, A.D. (1992)-DPI-36</t>
  </si>
  <si>
    <t>Draper, D.S., Johnston, A.D. (1992)-DPI-42</t>
  </si>
  <si>
    <t>Draper, D.S., Johnston, A.D. (1992)-DPI-43</t>
  </si>
  <si>
    <t>Draper, D.S., Johnston, A.D. (1992)-DPI-44</t>
  </si>
  <si>
    <t>Draper, D.S., Johnston, A.D. (1992)-DPI-47</t>
  </si>
  <si>
    <t>Draper, D.S., Johnston, A.D. (1992)-DPI-48</t>
  </si>
  <si>
    <t>Draper, D.S., Johnston, A.D. (1992)-DPI-51</t>
  </si>
  <si>
    <t>Draper, D.S., Johnston, A.D. (1992)-DPI-53</t>
  </si>
  <si>
    <t>Draper, D.S., Johnston, A.D. (1992)-DPI-54</t>
  </si>
  <si>
    <t>Draper, D.S., Johnston, A.D. (1992)-DPI-55</t>
  </si>
  <si>
    <t>Draper, D.S., Johnston, A.D. (1992)-DPI-56</t>
  </si>
  <si>
    <t>Draper, D.S., Johnston, A.D. (1992)-DPI-58</t>
  </si>
  <si>
    <t>Elkins-Tanton, L.T., and Grove, T.L. (2003)-SYNWC-1-10</t>
  </si>
  <si>
    <t>Elkins-Tanton, L.T., and Grove, T.L. (2003)-SYNWC-1-14</t>
  </si>
  <si>
    <t>Elkins-Tanton, L.T., and Grove, T.L. (2003)-SYNWC-1-16</t>
  </si>
  <si>
    <t>Elkins-Tanton, L.T., and Grove, T.L. (2003)-SYNWC-1-24</t>
  </si>
  <si>
    <t>Elkins-Tanton, L.T., and Grove, T.L. (2003)-SYNWC-1+H2O-2</t>
  </si>
  <si>
    <t>Elkins-Tanton, L.T., and Grove, T.L. (2003)-SYNWC-1+H2O-3</t>
  </si>
  <si>
    <t>Elkins-Tanton, L.T., Draper, D.S., Agee, C.B., Jewell, J., Thorpe, A., Hess, P.C. (2007)-A30</t>
  </si>
  <si>
    <t>Elkins-Tanton, L.T., Draper, D.S., Agee, C.B., Jewell, J., Thorpe, A., Hess, P.C. (2007)-A34</t>
  </si>
  <si>
    <t>Falloon, T.J., Danyushevsky, L.V. (2000)-T-4302</t>
  </si>
  <si>
    <t>Falloon, T.J., Danyushevsky, L.V., Green, D.H. (2001)-T-4126</t>
  </si>
  <si>
    <t>Falloon, T.J., Danyushevsky, L.V., Green, D.H. (2001)-T-4276</t>
  </si>
  <si>
    <t>Falloon, T.J., Danyushevsky, L.V., Green, D.H. (2001)-T-4283</t>
  </si>
  <si>
    <t>Falloon, T.J., Danyushevsky, L.V., Green, D.H. (2001)-T-4324</t>
  </si>
  <si>
    <t>Falloon, T.J., Green, D.H., Danyushevsky, L.V., Faul, U.H. (1999)-T-4254</t>
  </si>
  <si>
    <t>Falloon, T.J., Green, D.H., Danyushevsky, L.V., Faul, U.H. (1999)-T-4256</t>
  </si>
  <si>
    <t>Falloon, T.J., Green, D.H., Danyushevsky, L.V., Faul, U.H. (1999)-T-4262</t>
  </si>
  <si>
    <t>Falloon, T.J., Green, D.H., Danyushevsky, L.V., Faul, U.H. (1999)-T-4267</t>
  </si>
  <si>
    <t>Falloon, T.J., Green, D.H., Danyushevsky, L.V., Faul, U.H. (1999)-T-4271</t>
  </si>
  <si>
    <t>Falloon, T.J., Green, D.H., Danyushevsky, L.V., Faul, U.H. (1999)-T-4280</t>
  </si>
  <si>
    <t>Falloon, T.J., Green, D.H., Danyushevsky, L.V., Faul, U.H. (1999)-T-4293</t>
  </si>
  <si>
    <t>Falloon, T.J., Green, D.H., Danyushevsky, L.V., Faul, U.H. (1999)-T-4332</t>
  </si>
  <si>
    <t>Falloon, T.J., Green, D.H., Danyushevsky, L.V., Faul, U.H. (1999)-T-4337</t>
  </si>
  <si>
    <t>Falloon, T.J., Green, D.H., O'Neill, H.St.C., Hibberson, W.O. (1997)-C-157</t>
  </si>
  <si>
    <t>Falloon, T.J., Green, D.H., O'Neill, H.St.C., Hibberson, W.O. (1997)-T-4239</t>
  </si>
  <si>
    <t>Falloon, T.J., Green, D.H., O'Neill, H.St.C., Hibberson, W.O. (1997)-T-4248</t>
  </si>
  <si>
    <t>Falloon, T.J., Green, D.H., O'Neill, H.St.C., Hibberson, W.O. (1997)-T-4249</t>
  </si>
  <si>
    <t>Falloon, T.J., Green, D.H., O'Neill, H.St.C., Hibberson, W.O. (1997)-T-4251</t>
  </si>
  <si>
    <t>Feig, S.T., Koepke, J., Snow, J.E. (2006)-#10</t>
  </si>
  <si>
    <t>Feig, S.T., Koepke, J., Snow, J.E. (2006)-#11</t>
  </si>
  <si>
    <t>Feig, S.T., Koepke, J., Snow, J.E. (2006)-#16</t>
  </si>
  <si>
    <t>Feig, S.T., Koepke, J., Snow, J.E. (2006)-#2</t>
  </si>
  <si>
    <t>Feig, S.T., Koepke, J., Snow, J.E. (2006)-#24</t>
  </si>
  <si>
    <t>Feig, S.T., Koepke, J., Snow, J.E. (2006)-#3</t>
  </si>
  <si>
    <t>Feig, S.T., Koepke, J., Snow, J.E. (2006)-#31</t>
  </si>
  <si>
    <t>Feig, S.T., Koepke, J., Snow, J.E. (2006)-#32</t>
  </si>
  <si>
    <t>Feig, S.T., Koepke, J., Snow, J.E. (2006)-#48</t>
  </si>
  <si>
    <t>Feig, S.T., Koepke, J., Snow, J.E. (2006)-#5</t>
  </si>
  <si>
    <t>Feig, S.T., Koepke, J., Snow, J.E. (2006)-#53</t>
  </si>
  <si>
    <t>Feig, S.T., Koepke, J., Snow, J.E. (2006)-#56</t>
  </si>
  <si>
    <t>Feig, S.T., Koepke, J., Snow, J.E. (2006)-#69</t>
  </si>
  <si>
    <t>Feig, S.T., Koepke, J., Snow, J.E. (2006)-#71</t>
  </si>
  <si>
    <t>Feig, S.T., Koepke, J., Snow, J.E. (2006)-#72</t>
  </si>
  <si>
    <t>Feig, S.T., Koepke, J., Snow, J.E. (2006)-#75</t>
  </si>
  <si>
    <t>Feig, S.T., Koepke, J., Snow, J.E. (2006)-#76</t>
  </si>
  <si>
    <t>Feig, S.T., Koepke, J., Snow, J.E. (2006)-#78</t>
  </si>
  <si>
    <t>Feig, S.T., Koepke, J., Snow, J.E. (2006)-#79</t>
  </si>
  <si>
    <t>Feig, S.T., Koepke, J., Snow, J.E. (2006)-#82</t>
  </si>
  <si>
    <t>Feig2010-</t>
  </si>
  <si>
    <t>Fram, M.S., Longhi, J. (1992)-500B-19</t>
  </si>
  <si>
    <t>Fram, M.S., Longhi, J. (1992)-500B-32</t>
  </si>
  <si>
    <t>Fram, M.S., Longhi, J. (1992)-500B-44</t>
  </si>
  <si>
    <t>Fram, M.S., Longhi, J. (1992)-HLCA-15</t>
  </si>
  <si>
    <t>Fram, M.S., Longhi, J. (1992)-HLCA-27</t>
  </si>
  <si>
    <t>Fram, M.S., Longhi, J. (1992)-HLCA-28</t>
  </si>
  <si>
    <t>Fram, M.S., Longhi, J. (1992)-HLCA-31</t>
  </si>
  <si>
    <t>Fram, M.S., Longhi, J. (1992)-HLCA-32</t>
  </si>
  <si>
    <t>Freda et al. (1997)</t>
  </si>
  <si>
    <t>Freda et al. (2008)</t>
  </si>
  <si>
    <t>Fujii, T., Bougault, H. (1983)-13L1</t>
  </si>
  <si>
    <t>Gaetani, G.A., Grove, T.L. (1998)-B277g</t>
  </si>
  <si>
    <t>Gaetani, G.A., Grove, T.L. (1998)-B302</t>
  </si>
  <si>
    <t>Gaetani, G.A., Grove, T.L. (1998)-B348</t>
  </si>
  <si>
    <t>Gaetani, G.A., Grove, T.L. (1998)-B359</t>
  </si>
  <si>
    <t>Gaetani, G.A., Grove, T.L. (1998)-B365</t>
  </si>
  <si>
    <t>Gaetani, G.A., Grove, T.L. (1998)-B366</t>
  </si>
  <si>
    <t>Gaetani, G.A., Grove, T.L. (1998)-B394</t>
  </si>
  <si>
    <t>Gaetani, G.A., Grove, T.L. (1998)-B399</t>
  </si>
  <si>
    <t>Gee, L.L., Sack, R.O. (1988)-13-A-3</t>
  </si>
  <si>
    <t>Gee, L.L., Sack, R.O. (1988)-13-B-11</t>
  </si>
  <si>
    <t>Gee, L.L., Sack, R.O. (1988)-14-B-12</t>
  </si>
  <si>
    <t>Gee, L.L., Sack, R.O. (1988)-6-C-15</t>
  </si>
  <si>
    <t>Grove, T.L., Bryan, W.B. (1983)-AII-32-12-6-3</t>
  </si>
  <si>
    <t>Grove, T.L., Bryan, W.B. (1983)-AII-32-12-6-5</t>
  </si>
  <si>
    <t>Grove, T.L., Bryan, W.B. (1983)-AII-32-12-6-6</t>
  </si>
  <si>
    <t>Grove, T.L., Bryan, W.B. (1983)-AII-32-12-6-8</t>
  </si>
  <si>
    <t>Grove, T.L., Bryan, W.B. (1983)-ALV-525-4b-11</t>
  </si>
  <si>
    <t>Grove, T.L., Bryan, W.B. (1983)-ALV-528-1-1-11</t>
  </si>
  <si>
    <t>Grove, T.L., Bryan, W.B. (1983)-ALV-528-1-1-17</t>
  </si>
  <si>
    <t>Grove, T.L., Bryan, W.B. (1983)-ALV-528-1-1-4</t>
  </si>
  <si>
    <t>Grove, T.L., Bryan, W.B. (1983)-II-96-6-42-6</t>
  </si>
  <si>
    <t>Grove, T.L., Donnelly-Nolan, J.M., Housh, T. (1997)-1140mf #26</t>
  </si>
  <si>
    <t>Grove, T.L., Donnelly-Nolan, J.M., Housh, T. (1997)-1140mf #45</t>
  </si>
  <si>
    <t>Grove, T.L., Donnelly-Nolan, J.M., Housh, T. (1997)-1140mf #52</t>
  </si>
  <si>
    <t>Grove, T.L., Elkins-Tanton, L.T., Parman, S.W., Chatterjee, N., Mèntener, O., Gaetani, G.A. (2003)-85-41-5</t>
  </si>
  <si>
    <t>Grove, T.L., Elkins-Tanton, L.T., Parman, S.W., Chatterjee, N., Mèntener, O., Gaetani, G.A. (2003)-85-41-5B</t>
  </si>
  <si>
    <t>Grove, T.L., Elkins-Tanton, L.T., Parman, S.W., Chatterjee, N., Mèntener, O., Gaetani, G.A. (2003)-85-41-7B</t>
  </si>
  <si>
    <t>Grove, T.L., Elkins-Tanton, L.T., Parman, S.W., Chatterjee, N., Mèntener, O., Gaetani, G.A. (2003)-85-41-8B</t>
  </si>
  <si>
    <t>Grove, T.L., Elkins-Tanton, L.T., Parman, S.W., Chatterjee, N., Mèntener, O., Gaetani, G.A. (2003)-85-41-9</t>
  </si>
  <si>
    <t>Grove, T.L., Elkins-Tanton, L.T., Parman, S.W., Chatterjee, N., Mèntener, O., Gaetani, G.A. (2003)-85-44-3</t>
  </si>
  <si>
    <t>Grove, T.L., Elkins-Tanton, L.T., Parman, S.W., Chatterjee, N., Mèntener, O., Gaetani, G.A. (2003)-85-44-4</t>
  </si>
  <si>
    <t>Grove, T.L., Elkins-Tanton, L.T., Parman, S.W., Chatterjee, N., Mèntener, O., Gaetani, G.A. (2003)-85-44-7</t>
  </si>
  <si>
    <t>Grove, T.L., Elkins-Tanton, L.T., Parman, S.W., Chatterjee, N., Mèntener, O., Gaetani, G.A. (2003)-A1.2</t>
  </si>
  <si>
    <t>Grove, T.L., Elkins-Tanton, L.T., Parman, S.W., Chatterjee, N., Mèntener, O., Gaetani, G.A. (2003)-B373</t>
  </si>
  <si>
    <t>Grove, T.L., Elkins-Tanton, L.T., Parman, S.W., Chatterjee, N., Mèntener, O., Gaetani, G.A. (2003)-B380</t>
  </si>
  <si>
    <t>Grove, T.L., Gerlach, D.C., Sando, T.W. (1982)-187 4</t>
  </si>
  <si>
    <t>Grove, T.L., Gerlach, D.C., Sando, T.W. (1982)-79-20e 12</t>
  </si>
  <si>
    <t>Grove, T.L., Gerlach, D.C., Sando, T.W. (1982)-79-20e 2</t>
  </si>
  <si>
    <t>Grove, T.L., Juster, T.C. (1989)-133</t>
  </si>
  <si>
    <t>Grove, T.L., Juster, T.C. (1989)-146</t>
  </si>
  <si>
    <t>Grove, T.L., Juster, T.C. (1989)-37</t>
  </si>
  <si>
    <t>Grove, T.L., Kinzler, R.J., Bryan, W.B. (1992)-70-002 H38</t>
  </si>
  <si>
    <t>Grove, T.L., Kinzler, R.J., Bryan, W.B. (1992)-70-002 H58</t>
  </si>
  <si>
    <t>Grove, T.L., Kinzler, R.J., Bryan, W.B. (1992)-70-002 H59</t>
  </si>
  <si>
    <t>Grove, T.L., Kinzler, R.J., Bryan, W.B. (1992)-AII-96-18-1 H50</t>
  </si>
  <si>
    <t>Grove, T.L., Kinzler, R.J., Bryan, W.B. (1992)-AII-96-18-1 H51</t>
  </si>
  <si>
    <t>Grove, T.L., Kinzler, R.J., Bryan, W.B. (1992)-AII-96-18-1 H60</t>
  </si>
  <si>
    <t>Grove, T.L., Kinzler, R.J., Bryan, W.B. (1992)-ALV-1690-20 ALV2-10</t>
  </si>
  <si>
    <t>Grove, T.L., Kinzler, R.J., Bryan, W.B. (1992)-ALV-1690-20 ALV2-8</t>
  </si>
  <si>
    <t>Grove, T.L., Kinzler, R.J., Bryan, W.B. (1992)-ALV-1690-20 ALV2-9</t>
  </si>
  <si>
    <t>Grove, T.L., Kinzler, R.J., Bryan, W.B. (1992)-ALV-528-1-1 H32</t>
  </si>
  <si>
    <t>Grove, T.L., Kinzler, R.J., Bryan, W.B. (1992)-ALV-528-1-1 H35</t>
  </si>
  <si>
    <t>Grove, T.L., Kinzler, R.J., Bryan, W.B. (1992)-ALV-528-1-1 H57</t>
  </si>
  <si>
    <t>Grove, T.L., Kinzler, R.J., Bryan, W.B. (1992)-ALV-528-1-1 H62</t>
  </si>
  <si>
    <t>Hesse, M., Grove, T.L. (2003)-B833</t>
  </si>
  <si>
    <t>Hesse, M., Grove, T.L. (2003)-D81</t>
  </si>
  <si>
    <t>Hesse, M., Grove, T.L. (2003)-D82</t>
  </si>
  <si>
    <t>Hesse, M., Grove, T.L. (2003)-D84</t>
  </si>
  <si>
    <t>Hesse, M., Grove, T.L. (2003)-D89</t>
  </si>
  <si>
    <t>Hesse, M., Grove, T.L. (2003)-D92</t>
  </si>
  <si>
    <t>Holbig, E. S., Grove, T.L. (2007)-C271</t>
  </si>
  <si>
    <t>Holbig, E. S., Grove, T.L. (2007)-C272</t>
  </si>
  <si>
    <t>Holbig, E. S., Grove, T.L. (2007)-C274</t>
  </si>
  <si>
    <t>Holbig, E. S., Grove, T.L. (2007)-C276</t>
  </si>
  <si>
    <t>Holbig, E. S., Grove, T.L. (2007)-C277</t>
  </si>
  <si>
    <t>Holbig, E. S., Grove, T.L. (2007)-C278</t>
  </si>
  <si>
    <t>Holbig, E. S., Grove, T.L. (2007)-C282</t>
  </si>
  <si>
    <t>Holbig, E. S., Grove, T.L. (2007)-C283</t>
  </si>
  <si>
    <t>Holbig, E. S., Grove, T.L. (2007)-C284</t>
  </si>
  <si>
    <t>Holbig, E. S., Grove, T.L. (2007)-C285</t>
  </si>
  <si>
    <t>Holbig, E. S., Grove, T.L. (2007)-C286</t>
  </si>
  <si>
    <t>Husen, A., Almeev, R.R., Holtz, F. (2016)-AH3 ShR304</t>
  </si>
  <si>
    <t>Husen, A., Almeev, R.R., Holtz, F. (2016)-AH3 ShR305</t>
  </si>
  <si>
    <t>Husen, A., Almeev, R.R., Holtz, F. (2016)-AH3 ShR307</t>
  </si>
  <si>
    <t>Husen, A., Almeev, R.R., Holtz, F. (2016)-AH3 ShR312</t>
  </si>
  <si>
    <t>Husen, A., Almeev, R.R., Holtz, F. (2016)-AH3 ShR314</t>
  </si>
  <si>
    <t>Husen, A., Almeev, R.R., Holtz, F. (2016)-AH3 ShR317</t>
  </si>
  <si>
    <t>Husen, A., Almeev, R.R., Holtz, F. (2016)-AH3 ShR322</t>
  </si>
  <si>
    <t>Husen, A., Almeev, R.R., Holtz, F. (2016)-AH5 ShR501</t>
  </si>
  <si>
    <t>Husen, A., Almeev, R.R., Holtz, F. (2016)-AH5 ShR504</t>
  </si>
  <si>
    <t>Husen, A., Almeev, R.R., Holtz, F. (2016)-AH5 ShR507</t>
  </si>
  <si>
    <t>Husen, A., Almeev, R.R., Holtz, F. (2016)-AH5 ShR509</t>
  </si>
  <si>
    <t>Husen, A., Almeev, R.R., Holtz, F. (2016)-AH5 ShR511</t>
  </si>
  <si>
    <t>Husen, A., Almeev, R.R., Holtz, F. (2016)-AH5 ShR519</t>
  </si>
  <si>
    <t>Husen, A., Almeev, R.R., Holtz, F. (2016)-AH5 ShR522</t>
  </si>
  <si>
    <t>Husen, A., Almeev, R.R., Holtz, F. (2016)-AH6 ShR602</t>
  </si>
  <si>
    <t>Husen, A., Almeev, R.R., Holtz, F. (2016)-AH6 ShR605</t>
  </si>
  <si>
    <t>Husen, A., Almeev, R.R., Holtz, F. (2016)-AH6 ShR611</t>
  </si>
  <si>
    <t>Husen, A., Almeev, R.R., Holtz, F. (2016)-AH6 ShR619</t>
  </si>
  <si>
    <t>Husen, A., Almeev, R.R., Holtz, F. (2016)-AH6 ShR621</t>
  </si>
  <si>
    <t>Johnson, K.T.M. (1998)-E10</t>
  </si>
  <si>
    <t>Johnson, K.T.M. (1998)-E11</t>
  </si>
  <si>
    <t>Johnson, K.T.M. (1998)-E12</t>
  </si>
  <si>
    <t>Johnson, K.T.M. (1998)-E4</t>
  </si>
  <si>
    <t>Johnson, K.T.M. (1998)-E5</t>
  </si>
  <si>
    <t>Johnson, K.T.M. (1998)-E7</t>
  </si>
  <si>
    <t>Johnson, K.T.M. (1998)-E8</t>
  </si>
  <si>
    <t>Johnson, K.T.M. (1998)-E9</t>
  </si>
  <si>
    <t>Johnson, K.T.M. (1998)-RH30-1</t>
  </si>
  <si>
    <t>Johnson, K.T.M. (1998)-Z20-1</t>
  </si>
  <si>
    <t>Johnson, K.T.M. (1998)-Z20-2</t>
  </si>
  <si>
    <t>Johnson, K.T.M. (1998)-Z25-1</t>
  </si>
  <si>
    <t>Johnson, K.T.M. (1998)-Z25-2</t>
  </si>
  <si>
    <t>Johnson, K.T.M. (1998)-Z30-1</t>
  </si>
  <si>
    <t>Johnston, A.D. (1986)-393</t>
  </si>
  <si>
    <t>Johnston, A.D. (1986)-396</t>
  </si>
  <si>
    <t>Johnston, A.D. (1986)-404</t>
  </si>
  <si>
    <t>Johnston, A.D. (1986)-407</t>
  </si>
  <si>
    <t>Johnston, A.D. (1986)-408</t>
  </si>
  <si>
    <t>Johnston, A.D. (1986)-409</t>
  </si>
  <si>
    <t>Johnston, A.D. (1986)-425</t>
  </si>
  <si>
    <t>Johnston, A.D. (1986)-428</t>
  </si>
  <si>
    <t>Johnston, A.D. (1986)-429</t>
  </si>
  <si>
    <t>Johnston, A.D. (1986)-435</t>
  </si>
  <si>
    <t>Juster, C.T., Grove, T.L., Perfit, M.R. (1989)-C-2</t>
  </si>
  <si>
    <t>Juster, C.T., Grove, T.L., Perfit, M.R. (1989)-C-4</t>
  </si>
  <si>
    <t>Juster, C.T., Grove, T.L., Perfit, M.R. (1989)-C-7</t>
  </si>
  <si>
    <t>Juster, C.T., Grove, T.L., Perfit, M.R. (1989)-C-ll</t>
  </si>
  <si>
    <t>Kawamoto, T. (1996)-1</t>
  </si>
  <si>
    <t>Kawamoto, T. (1996)-15</t>
  </si>
  <si>
    <t>Kawamoto, T. (1996)-17</t>
  </si>
  <si>
    <t>Kawamoto, T. (1996)-18</t>
  </si>
  <si>
    <t>Kawamoto, T. (1996)-2</t>
  </si>
  <si>
    <t>Kawamoto, T. (1996)-21</t>
  </si>
  <si>
    <t>Kawamoto, T. (1996)-22</t>
  </si>
  <si>
    <t>Kawamoto, T. (1996)-23</t>
  </si>
  <si>
    <t>Kawamoto, T. (1996)-4</t>
  </si>
  <si>
    <t>Kawamoto, T. (1996)-8</t>
  </si>
  <si>
    <t>Kelemen, P.B., Joyce, D.B., Webster, J.D., Holloway, J.R. (1990)-1050-2</t>
  </si>
  <si>
    <t>Kelemen, P.B., Joyce, D.B., Webster, J.D., Holloway, J.R. (1990)-1050-3</t>
  </si>
  <si>
    <t>Kelemen, P.B., Joyce, D.B., Webster, J.D., Holloway, J.R. (1990)-1050-4</t>
  </si>
  <si>
    <t>Kelemen, P.B., Joyce, D.B., Webster, J.D., Holloway, J.R. (1990)-1050-5</t>
  </si>
  <si>
    <t>Kelemen, P.B., Joyce, D.B., Webster, J.D., Holloway, J.R. (1990)-1050-6</t>
  </si>
  <si>
    <t>Kelemen, P.B., Joyce, D.B., Webster, J.D., Holloway, J.R. (1990)-1075-1</t>
  </si>
  <si>
    <t>Kelemen, P.B., Joyce, D.B., Webster, J.D., Holloway, J.R. (1990)-1075-2</t>
  </si>
  <si>
    <t>Kelemen, P.B., Joyce, D.B., Webster, J.D., Holloway, J.R. (1990)-1150-1</t>
  </si>
  <si>
    <t>Kelemen, P.B., Joyce, D.B., Webster, J.D., Holloway, J.R. (1990)-1150-2</t>
  </si>
  <si>
    <t>Kelemen, P.B., Joyce, D.B., Webster, J.D., Holloway, J.R. (1990)-1150-3</t>
  </si>
  <si>
    <t>Kennedy, A.K., Grove, T.L., Johnson, R.W. (1990)-12</t>
  </si>
  <si>
    <t>Kennedy, A.K., Grove, T.L., Johnson, R.W. (1990)-4</t>
  </si>
  <si>
    <t>Kennedy, A.K., Grove, T.L., Johnson, R.W. (1990)-5</t>
  </si>
  <si>
    <t>Keshav, S., Gudfinnsson, G.H., Sen, G., Fei, Y. (2004)-368</t>
  </si>
  <si>
    <t>Keshav, S., Gudfinnsson, G.H., Sen, G., Fei, Y. (2004)-369</t>
  </si>
  <si>
    <t>Keshav, S., Gudfinnsson, G.H., Sen, G., Fei, Y. (2004)-370</t>
  </si>
  <si>
    <t>Keshav, S., Gudfinnsson, G.H., Sen, G., Fei, Y. (2004)-371</t>
  </si>
  <si>
    <t>Keshav, S., Gudfinnsson, G.H., Sen, G., Fei, Y. (2004)-372</t>
  </si>
  <si>
    <t>Keshav, S., Gudfinnsson, G.H., Sen, G., Fei, Y. (2004)-375</t>
  </si>
  <si>
    <t>Keshav, S., Gudfinnsson, G.H., Sen, G., Fei, Y. (2004)-377</t>
  </si>
  <si>
    <t>Keshav, S., Gudfinnsson, G.H., Sen, G., Fei, Y. (2004)-378</t>
  </si>
  <si>
    <t>Keshav, S., Gudfinnsson, G.H., Sen, G., Fei, Y. (2004)-383</t>
  </si>
  <si>
    <t>Kinzler, R.J. (1997)-L116</t>
  </si>
  <si>
    <t>Kinzler, R.J. (1997)-L117</t>
  </si>
  <si>
    <t>Kinzler, R.J. (1997)-L119</t>
  </si>
  <si>
    <t>Kinzler, R.J. (1997)-L120</t>
  </si>
  <si>
    <t>Kinzler, R.J. (1997)-L125</t>
  </si>
  <si>
    <t>Kinzler, R.J. (1997)-L127</t>
  </si>
  <si>
    <t>Kinzler, R.J. (1997)-L129</t>
  </si>
  <si>
    <t>Kinzler, R.J. (1997)-L138</t>
  </si>
  <si>
    <t>Kinzler, R.J. (1997)-L69</t>
  </si>
  <si>
    <t>Kinzler, R.J. (1997)-L76</t>
  </si>
  <si>
    <t>Kinzler, R.J. (1997)-L92</t>
  </si>
  <si>
    <t>Kinzler, R.J., Grove, T.L. (1992)-B102</t>
  </si>
  <si>
    <t>Kinzler, R.J., Grove, T.L. (1992)-B63</t>
  </si>
  <si>
    <t>Kinzler, R.J., Grove, T.L. (1992)-H13</t>
  </si>
  <si>
    <t>Kinzler, R.J., Grove, T.L. (1992)-H130</t>
  </si>
  <si>
    <t>Kinzler, R.J., Grove, T.L. (1992)-H154</t>
  </si>
  <si>
    <t>Kinzler, R.J., Grove, T.L. (1992)-H156</t>
  </si>
  <si>
    <t>Kinzler, R.J., Grove, T.L. (1992)-H162</t>
  </si>
  <si>
    <t>Kinzler, R.J., Grove, T.L. (1992)-H164</t>
  </si>
  <si>
    <t>Kinzler, R.J., Grove, T.L. (1992)-H165</t>
  </si>
  <si>
    <t>Kinzler, R.J., Grove, T.L. (1992)-H176</t>
  </si>
  <si>
    <t>Kinzler, R.J., Grove, T.L. (1992)-H177</t>
  </si>
  <si>
    <t>Kinzler, R.J., Grove, T.L. (1992)-H178</t>
  </si>
  <si>
    <t>Kinzler, R.J., Grove, T.L. (1992)-H179</t>
  </si>
  <si>
    <t>Kinzler, R.J., Grove, T.L. (1992)-H181</t>
  </si>
  <si>
    <t>Kinzler, R.J., Grove, T.L. (1992)-H185</t>
  </si>
  <si>
    <t>Kinzler, R.J., Grove, T.L. (1992)-H193</t>
  </si>
  <si>
    <t>Kinzler, R.J., Grove, T.L. (1992)-H195</t>
  </si>
  <si>
    <t>Kinzler, R.J., Grove, T.L. (1992)-H196</t>
  </si>
  <si>
    <t>Kinzler, R.J., Grove, T.L. (1992)-H199</t>
  </si>
  <si>
    <t>Kinzler, R.J., Grove, T.L. (1992)-H200</t>
  </si>
  <si>
    <t>Kinzler, R.J., Grove, T.L. (1992)-H251</t>
  </si>
  <si>
    <t>Kjarsgaard, B.A. (1998)-BK208</t>
  </si>
  <si>
    <t>Kjarsgaard, B.A. (1998)-BK311</t>
  </si>
  <si>
    <t>Kjarsgaard, B.A. (1998)-BK358</t>
  </si>
  <si>
    <t>Koester, E., Pawley, A.R., Fernandes, L.A.D., Porcher, C.C., Soliani Jr., E. (2002)-Pe1-11</t>
  </si>
  <si>
    <t>Koester, E., Pawley, A.R., Fernandes, L.A.D., Porcher, C.C., Soliani Jr., E. (2002)-Pe1-15</t>
  </si>
  <si>
    <t>Kogi, R., Mèntener, O., Ulmer, P., Ottolini, L. (2005)-RK-Fe1a</t>
  </si>
  <si>
    <t>Kogi, R., Mèntener, O., Ulmer, P., Ottolini, L. (2005)-RK-Fe1b</t>
  </si>
  <si>
    <t>Kogi, R., Mèntener, O., Ulmer, P., Ottolini, L. (2005)-RK-Fe3b</t>
  </si>
  <si>
    <t>Kogi, R., Mèntener, O., Ulmer, P., Ottolini, L. (2005)-RK-Fe4a</t>
  </si>
  <si>
    <t>Laporte, D., Toplis, M.J., Seyler, M., Devidal, J-L. (2004)-rev2a</t>
  </si>
  <si>
    <t>Laporte, D., Toplis, M.J., Seyler, M., Devidal, J-L. (2004)-rev2d</t>
  </si>
  <si>
    <t>Laporte, D., Toplis, M.J., Seyler, M., Devidal, J-L. (2004)-rev2f</t>
  </si>
  <si>
    <t>Laporte, D., Toplis, M.J., Seyler, M., Devidal, J-L. (2004)-rev8d</t>
  </si>
  <si>
    <t>Liu, T.C., Chen, B.R., and Chen, C.H. (2000)-KYBP11</t>
  </si>
  <si>
    <t>Liu, T.C., Chen, B.R., and Chen, C.H. (2000)-KYBP12</t>
  </si>
  <si>
    <t>Liu, T.C., Chen, B.R., and Chen, C.H. (2000)-KYBP14</t>
  </si>
  <si>
    <t>Liu, T.C., Chen, B.R., and Chen, C.H. (2000)-KYBP15</t>
  </si>
  <si>
    <t>Liu, T.C., Chen, B.R., and Chen, C.H. (2000)-KYBP16</t>
  </si>
  <si>
    <t>Liu, T.C., Chen, B.R., and Chen, C.H. (2000)-KYBP3</t>
  </si>
  <si>
    <t>Liu, T.C., Chen, B.R., and Chen, C.H. (2000)-KYBP5</t>
  </si>
  <si>
    <t>Liu, T.C., Chen, B.R., and Chen, C.H. (2000)-KYBP8</t>
  </si>
  <si>
    <t>Liu, T.C., Chen, B.R., and Chen, C.H. (2000)-KYBP9</t>
  </si>
  <si>
    <t>Longhi, J (1995)-TB593-1</t>
  </si>
  <si>
    <t>Longhi, J (1995)-TB593-2</t>
  </si>
  <si>
    <t>Longhi, J (1995)-TB992-1</t>
  </si>
  <si>
    <t>Longhi, J (1995)-TB992..4</t>
  </si>
  <si>
    <t>Longhi, J. (2002)-MO1295-5</t>
  </si>
  <si>
    <t>Longhi, J. (2002)-MO1295-6</t>
  </si>
  <si>
    <t>Longhi, J. (2002)-MO1295-7</t>
  </si>
  <si>
    <t>Longhi, J. (2002)-MO1295-8</t>
  </si>
  <si>
    <t>Longhi, J. (2002)-MO695-4</t>
  </si>
  <si>
    <t>Longhi, J. (2002)-MO895-4</t>
  </si>
  <si>
    <t>Longhi, J. (2002)-TM294-2</t>
  </si>
  <si>
    <t>Longhi, J. (2002)-TM295-2</t>
  </si>
  <si>
    <t>Longhi, J. (2002)-TM295-3</t>
  </si>
  <si>
    <t>Longhi, J. (2002)-TM295-4</t>
  </si>
  <si>
    <t>Longhi, J. (2002)-TM694-5</t>
  </si>
  <si>
    <t>Longhi, J., Pan, V. (1989)-EAWo0-2</t>
  </si>
  <si>
    <t>Longhi, J., Pan, V. (1989)-EAWo20-l</t>
  </si>
  <si>
    <t>Maaloe, S (2004)-14</t>
  </si>
  <si>
    <t>Mahood, G.A., Baker, D.R. (1986)-Ia-909</t>
  </si>
  <si>
    <t>Mahood, G.A., Baker, D.R. (1986)-Ia-919</t>
  </si>
  <si>
    <t>Mahood, G.A., Baker, D.R. (1986)-Ia-948</t>
  </si>
  <si>
    <t>Mahood, G.A., Baker, D.R. (1986)-SI-13</t>
  </si>
  <si>
    <t>Mahood, G.A., Baker, D.R. (1986)-SI-2</t>
  </si>
  <si>
    <t>Mahood, G.A., Baker, D.R. (1986)-STAN-11</t>
  </si>
  <si>
    <t>Mahood, G.A., Baker, D.R. (1986)-ta-892</t>
  </si>
  <si>
    <t>Martel, C., Pichavant, M., Holtz, F., Scaillet, B., Bourdier, J., Traineau, H. (1999)-PID/21</t>
  </si>
  <si>
    <t>Martel, C., Pichavant, M., Holtz, F., Scaillet, B., Bourdier, J., Traineau, H. (1999)-PIR/5</t>
  </si>
  <si>
    <t>Martel, C., Pichavant, M., Holtz, F., Scaillet, B., Bourdier, J., Traineau, H. (1999)-PIR/8</t>
  </si>
  <si>
    <t xml:space="preserve">Masotta et al. (2012)-SVD-19           </t>
  </si>
  <si>
    <t xml:space="preserve">Masotta et al. (2012)-SVD-21            </t>
  </si>
  <si>
    <t xml:space="preserve">Masotta et al. (2012)-SVD-29          </t>
  </si>
  <si>
    <t>Masotta et al., (2013)-TGVT-1</t>
  </si>
  <si>
    <t>Masotta et al., (2013)-TGVT-13</t>
  </si>
  <si>
    <t>Masotta et al., (2013)-TGVT-2</t>
  </si>
  <si>
    <t>Masotta et al., (2013)-TGVT-5</t>
  </si>
  <si>
    <t>Masotta et al., (2013)-TGVT-6</t>
  </si>
  <si>
    <t>Masotta et al., (2013)-TGVT-7</t>
  </si>
  <si>
    <t>Masotta et al., (2013)-VGPL-10</t>
  </si>
  <si>
    <t>Masotta et al., (2013)-VGPL-3</t>
  </si>
  <si>
    <t>Masotta et al., (2013)-VGPL-4</t>
  </si>
  <si>
    <t>Masotta et al., (2013)-VGPL-5</t>
  </si>
  <si>
    <t>Masotta et al., (2013)-VGPL-6</t>
  </si>
  <si>
    <t>Masotta et al., (2013)-VGPL-8</t>
  </si>
  <si>
    <t>McCoy, T.J., Lofgren,  G.E. (1999)-74</t>
  </si>
  <si>
    <t>McDade, P., Blundy, J.D., Wood, B.J. (2003)-R64-11</t>
  </si>
  <si>
    <t>McDade, P., Blundy, J.D., Wood, B.J. (2003)-R64-12</t>
  </si>
  <si>
    <t>McDade, P., Blundy, J.D., Wood, B.J. (2003)-R64-3</t>
  </si>
  <si>
    <t>Medard, E., Schmidt, M.W., and Schiano, P. (2004)-ak02</t>
  </si>
  <si>
    <t>Medard, E., Schmidt, M.W., and Schiano, P. (2004)-ak08</t>
  </si>
  <si>
    <t>Medard, E., Schmidt, M.W., and Schiano, P. (2004)-ak14</t>
  </si>
  <si>
    <t>Medard, E., Schmidt, M.W., and Schiano, P. (2004)-ak28</t>
  </si>
  <si>
    <t>Medard, E., Schmidt, M.W., and Schiano, P. (2004)-ak29</t>
  </si>
  <si>
    <t>Medard, E., Schmidt, M.W., and Schiano, P. (2004)-ak34</t>
  </si>
  <si>
    <t>Medard, E., Schmidt, M.W., and Schiano, P. (2004)-bt01</t>
  </si>
  <si>
    <t>Medard, E., Schmidt, M.W., and Schiano, P. (2004)-bt03</t>
  </si>
  <si>
    <t>Medard, E., Schmidt, M.W., and Schiano, P. (2004)-bt18</t>
  </si>
  <si>
    <t>Medard, E., Schmidt, M.W., and Schiano, P. (2004)-bt36</t>
  </si>
  <si>
    <t>Medard, E., Schmidt, M.W., and Schiano, P. (2004)-bt42</t>
  </si>
  <si>
    <t>Meen, J.K. (1987)-2080-15</t>
  </si>
  <si>
    <t>Meen, J.K. (1987)-2080-16</t>
  </si>
  <si>
    <t>Meen, J.K. (1987)-2085-16</t>
  </si>
  <si>
    <t>Meen, J.K. (1987)-2982h-14</t>
  </si>
  <si>
    <t>Meen, J.K. (1987)-2982h-16</t>
  </si>
  <si>
    <t>Meen, J.K. (1990)-A1125</t>
  </si>
  <si>
    <t>Meen, J.K. (1990)-A1137</t>
  </si>
  <si>
    <t>Meen, J.K. (1990)-A1150</t>
  </si>
  <si>
    <t>Meen, J.K. (1990)-A1175</t>
  </si>
  <si>
    <t>Meen, J.K. (1990)-A1200</t>
  </si>
  <si>
    <t>Meen, J.K. (1990)-A1225</t>
  </si>
  <si>
    <t>Meen, J.K. (1990)-B1125</t>
  </si>
  <si>
    <t>Meen, J.K. (1990)-B1137</t>
  </si>
  <si>
    <t>Meen, J.K. (1990)-B1150</t>
  </si>
  <si>
    <t>Meen, J.K. (1990)-B1175</t>
  </si>
  <si>
    <t>Meen, J.K. (1990)-B1200</t>
  </si>
  <si>
    <t>Meen, J.K. (1990)-B1225</t>
  </si>
  <si>
    <t>Meen, J.K. (1990)-C1125</t>
  </si>
  <si>
    <t>Meen, J.K. (1990)-C1150</t>
  </si>
  <si>
    <t>Meen, J.K. (1990)-C1175</t>
  </si>
  <si>
    <t>Meen, J.K. (1990)-C1200</t>
  </si>
  <si>
    <t>Minitti, M.E., Rutherford, M.J. (2000)-MS-18</t>
  </si>
  <si>
    <t>Minitti, M.E., Rutherford, M.J. (2000)-MS-52</t>
  </si>
  <si>
    <t>Moore, G., and Carmichael, I.S.E. (1998)-PEM12-10</t>
  </si>
  <si>
    <t>Moore, G., and Carmichael, I.S.E. (1998)-PEM12-22</t>
  </si>
  <si>
    <t>Moore, G., and Carmichael, I.S.E. (1998)-PEM22-1</t>
  </si>
  <si>
    <t>Moore, G., and Carmichael, I.S.E. (1998)-PEM22-18</t>
  </si>
  <si>
    <t>Nandedkar et al 2014 - Contrib Mineral Petrol - RN5</t>
  </si>
  <si>
    <t>Nandedkar et al 2014 - Contrib Mineral Petrol - RN6</t>
  </si>
  <si>
    <t>Nandedkar et al 2014 - Contrib Mineral Petrol - RN7 - hogh Al</t>
  </si>
  <si>
    <t>Nandedkar et al 2014 - Contrib Mineral Petrol - RN7 - low Al</t>
  </si>
  <si>
    <t>Nandedkar et al 2014 - Contrib Mineral Petrol - RN7 w2</t>
  </si>
  <si>
    <t>Parman, S.W., Dann, J.C., Grove, T.L., and deWit, M.J. (1997)-BK13</t>
  </si>
  <si>
    <t>Parman, S.W., Dann, J.C., Grove, T.L., and deWit, M.J. (1997)-BK7</t>
  </si>
  <si>
    <t>Parman, S.W., Dann, J.C., Grove, T.L., and deWit, M.J. (1997)-CSPVBK10</t>
  </si>
  <si>
    <t>Parman, S.W., Grove, T.L. (2004)-BK2.27</t>
  </si>
  <si>
    <t>Parman, S.W., Grove, T.L. (2004)-BK2.30</t>
  </si>
  <si>
    <t>Parman, S.W., Grove, T.L. (2004)-W.12</t>
  </si>
  <si>
    <t>Parman, S.W., Grove, T.L. (2004)-W.21</t>
  </si>
  <si>
    <t>Parman, S.W., Grove, T.L. (2004)-W3.34</t>
  </si>
  <si>
    <t>Pati_o-Douce, A.E. (1995)-APD553/PB</t>
  </si>
  <si>
    <t>Pati_o-Douce, A.E. (1995)-APD555/PB</t>
  </si>
  <si>
    <t>Pati_o-Douce, A.E. (1995)-APD556/PB</t>
  </si>
  <si>
    <t>Patino-Douce, A.E. (2005)-APD 651</t>
  </si>
  <si>
    <t>Patino-Douce, A.E. (2005)-APD-663</t>
  </si>
  <si>
    <t>Patino-Douce, A.E. (2005)-APD-680</t>
  </si>
  <si>
    <t>Patino-Douce, A.E. (2005)-APD-682</t>
  </si>
  <si>
    <t>Patino-Douce, A.E. (2005)-APD-683</t>
  </si>
  <si>
    <t>Patino-Douce, A.E. (2005)-APD-684</t>
  </si>
  <si>
    <t>Patino-Douce, A.E. (2005)-APD-685</t>
  </si>
  <si>
    <t>Patino-Douce, A.E. (2005)-APD-686</t>
  </si>
  <si>
    <t>Patino-Douce, A.E. (2005)-FCH-9</t>
  </si>
  <si>
    <t>Patino-Douce, A.E. (2005)-TED 44</t>
  </si>
  <si>
    <t>Patino-Douce, A.E. (2005)-TED 45</t>
  </si>
  <si>
    <t>Patino-Douce, A.E. (2005)-TED 47</t>
  </si>
  <si>
    <t>Patino-Douce, A.E. (2005)-TED 48</t>
  </si>
  <si>
    <t>Patino-Douce, A.E. (2005)-TED 49</t>
  </si>
  <si>
    <t>Patino-Douce, A.E. (2005)-TED 50</t>
  </si>
  <si>
    <t>Patino-Douce, A.E. (2005)-TED 51</t>
  </si>
  <si>
    <t>Patino-Douce, A.E. (2005)-TED 52</t>
  </si>
  <si>
    <t>Patino-Douce, A.E., Beard, J.S&gt; (1995)-1093-12/IH</t>
  </si>
  <si>
    <t>Patino-Douce, A.E., Beard, J.S&gt; (1995)-1093-17/IH</t>
  </si>
  <si>
    <t>Patino-Douce, A.E., Beard, J.S&gt; (1995)-1093-26/IH</t>
  </si>
  <si>
    <t>Patino-Douce, A.E., Beard, J.S&gt; (1995)-1093-7/1H</t>
  </si>
  <si>
    <t>Patino-Douce, A.E., Beard, J.S&gt; (1995)-292-34/IH</t>
  </si>
  <si>
    <t>Patino-Douce, A.E., Beard, J.S&gt; (1995)-APD 511/PC</t>
  </si>
  <si>
    <t>Patino-Douce, A.E., Beard, J.S&gt; (1995)-APD 520/PC</t>
  </si>
  <si>
    <t>Patino-Douce, A.E., Beard, J.S&gt; (1995)-APD 523/PC</t>
  </si>
  <si>
    <t>Patino-Douce, A.E., Beard, J.S&gt; (1995)-APD 534/PC</t>
  </si>
  <si>
    <t>Patino-Douce, A.E., Beard, J.S&gt; (1995)-APD 540/PC</t>
  </si>
  <si>
    <t>Patino-Douce, A.E., Beard, J.S&gt; (1995)-APD 546/PC</t>
  </si>
  <si>
    <t>Patino-Douce, A.E., Beard, J.S&gt; (1995)-APD 547/PC</t>
  </si>
  <si>
    <t>Patino-Douce, A.E., Beard, J.S&gt; (1995)-APD 552/PCc</t>
  </si>
  <si>
    <t>Patino-Douce, A.E., Beard, J.S&gt; (1995)-APD 557/PC</t>
  </si>
  <si>
    <t>Patino-Douce, A.E., Beard, J.S&gt; (1995)-APD 570/PCc</t>
  </si>
  <si>
    <t>Patino-Douce, A.E., Beard, J.S&gt; (1995)-APD 588/PC</t>
  </si>
  <si>
    <t>Patino-Douce, A.E., Beard, J.S&gt; (1995)-APD 589/PC</t>
  </si>
  <si>
    <t>Patino-Douce, A.E., Beard, J.S&gt; (1995)-APD510/PC</t>
  </si>
  <si>
    <t>Patino-Douce, A.E., Beard, J.S&gt; (1995)-APD547/PC</t>
  </si>
  <si>
    <t>Pichavant, M., Martel, C., Bourdier, J.-L., Scaillet, B. (2002)-HAB14</t>
  </si>
  <si>
    <t>Pichavant, M., Martel, C., Bourdier, J.-L., Scaillet, B. (2002)-HAB15</t>
  </si>
  <si>
    <t>Pichavant, M., Martel, C., Bourdier, J.-L., Scaillet, B. (2002)-HAB18</t>
  </si>
  <si>
    <t>Pichavant, M., Martel, C., Bourdier, J.-L., Scaillet, B. (2002)-HAB19</t>
  </si>
  <si>
    <t>Pichavant, M., Martel, C., Bourdier, J.-L., Scaillet, B. (2002)-HAB20</t>
  </si>
  <si>
    <t>Pichavant, M., Martel, C., Bourdier, J.-L., Scaillet, B. (2002)-HAB21</t>
  </si>
  <si>
    <t>Pichavant, M., Martel, C., Bourdier, J.-L., Scaillet, B. (2002)-HAB24</t>
  </si>
  <si>
    <t>Pichavant, M., Martel, C., Bourdier, J.-L., Scaillet, B. (2002)-HAB25</t>
  </si>
  <si>
    <t>Pichavant, M., Martel, C., Bourdier, J.-L., Scaillet, B. (2002)-HAB6</t>
  </si>
  <si>
    <t>Pichavant, M., Martel, C., Bourdier, J.-L., Scaillet, B. (2002)-HAB7</t>
  </si>
  <si>
    <t>Pichavant, M., Martel, C., Bourdier, J.-L., Scaillet, B. (2002)-HAB8</t>
  </si>
  <si>
    <t>Pichavant, M., Mysen, B.O., MacDonald, R. (2002)-11 hydrous</t>
  </si>
  <si>
    <t>Pichavant, M., Mysen, B.O., MacDonald, R. (2002)-17 hydrous</t>
  </si>
  <si>
    <t>Pichavant, M., Mysen, B.O., MacDonald, R. (2002)-19 hydrous</t>
  </si>
  <si>
    <t>Pichavant, M., Mysen, B.O., MacDonald, R. (2002)-20 dry</t>
  </si>
  <si>
    <t>Pichavant, M., Mysen, B.O., MacDonald, R. (2002)-23 dry</t>
  </si>
  <si>
    <t>Pichavant, M., Mysen, B.O., MacDonald, R. (2002)-24 dry</t>
  </si>
  <si>
    <t>Pichavant, M., Mysen, B.O., MacDonald, R. (2002)-25 dry</t>
  </si>
  <si>
    <t>Pichavant, M., Mysen, B.O., MacDonald, R. (2002)-26 dry</t>
  </si>
  <si>
    <t>Pichavant, M., Mysen, B.O., MacDonald, R. (2002)-30 dry</t>
  </si>
  <si>
    <t>Pichavant, M., Mysen, B.O., MacDonald, R. (2002)-8 hydrous</t>
  </si>
  <si>
    <t>Pichavant, M., Mysen, B.O., MacDonald, R. (2002)-9 dry</t>
  </si>
  <si>
    <t>Pickering-Witter, J., Johnston, A.D. (2000)-FER-B4</t>
  </si>
  <si>
    <t>Pickering-Witter, J., Johnston, A.D. (2000)-FER-D2</t>
  </si>
  <si>
    <t>Pickering-Witter, J., Johnston, A.D. (2000)-FER-E3</t>
  </si>
  <si>
    <t>Pickering-Witter, J., Johnston, A.D. (2000)-FER-E6</t>
  </si>
  <si>
    <t>Prouteau, G., Scaillet, B. (2003)-PIN108</t>
  </si>
  <si>
    <t>Prouteau, G., Scaillet, B. (2003)-PIN109</t>
  </si>
  <si>
    <t>Prouteau, G., Scaillet, B. (2003)-PIN87</t>
  </si>
  <si>
    <t>Prouteau, G., Scaillet, B. (2003)-PIN88</t>
  </si>
  <si>
    <t>Prouteau, G., Scaillet, B. (2003)-PIN90</t>
  </si>
  <si>
    <t>Prouteau, G., Scaillet, B. (2003)-PIN91</t>
  </si>
  <si>
    <t>Prouteau, G., Scaillet, B. (2003)-PIN92</t>
  </si>
  <si>
    <t>Prouteau, G., Scaillet, B. (2003)-PIN94</t>
  </si>
  <si>
    <t>Prouteau, G., Scaillet, B. (2003)-PIN95</t>
  </si>
  <si>
    <t>Prouteau, G., Scaillet, B. (2003)-PIN98s</t>
  </si>
  <si>
    <t>Prouteau, G., Scaillet, B. (2003)-PIN99s</t>
  </si>
  <si>
    <t>Putirka, K., Johnson, M., Kinzler, R., Longhi, J., Walker, D. (1996)-A-11</t>
  </si>
  <si>
    <t>Putirka, K., Johnson, M., Kinzler, R., Longhi, J., Walker, D. (1996)-A-6</t>
  </si>
  <si>
    <t>Putirka, K., Johnson, M., Kinzler, R., Longhi, J., Walker, D. (1996)-A-7</t>
  </si>
  <si>
    <t>Putirka, K., Johnson, M., Kinzler, R., Longhi, J., Walker, D. (1996)-MA-10</t>
  </si>
  <si>
    <t>Putirka, K., Johnson, M., Kinzler, R., Longhi, J., Walker, D. (1996)-MA-12</t>
  </si>
  <si>
    <t>Putirka, K., Johnson, M., Kinzler, R., Longhi, J., Walker, D. (1996)-MA-6</t>
  </si>
  <si>
    <t>Putirka, K., Johnson, M., Kinzler, R., Longhi, J., Walker, D. (1996)-MA-9</t>
  </si>
  <si>
    <t>Putirka, K., Johnson, M., Kinzler, R., Longhi, J., Walker, D. (1996)-U-1</t>
  </si>
  <si>
    <t>Putirka, K., Johnson, M., Kinzler, R., Longhi, J., Walker, D. (1996)-U-2</t>
  </si>
  <si>
    <t>Putirka, K., Johnson, M., Kinzler, R., Longhi, J., Walker, D. (1996)-U-4</t>
  </si>
  <si>
    <t>Putirka, K., Johnson, M., Kinzler, R., Longhi, J., Walker, D. (1996)-U-5</t>
  </si>
  <si>
    <t>Putirka, K., Johnson, M., Kinzler, R., Longhi, J., Walker, D. (1996)-WB-11</t>
  </si>
  <si>
    <t>Putirka, K., Johnson, M., Kinzler, R., Longhi, J., Walker, D. (1996)-WB-13</t>
  </si>
  <si>
    <t>Putirka, K., Johnson, M., Kinzler, R., Longhi, J., Walker, D. (1996)-WB-14</t>
  </si>
  <si>
    <t>Putirka, K., Johnson, M., Kinzler, R., Longhi, J., Walker, D. (1996)-WB-15</t>
  </si>
  <si>
    <t>Putirka, K., Johnson, M., Kinzler, R., Longhi, J., Walker, D. (1996)-WB-17</t>
  </si>
  <si>
    <t>Putirka, K., Johnson, M., Kinzler, R., Longhi, J., Walker, D. (1996)-WB-18</t>
  </si>
  <si>
    <t>Putirka, K.D., Mikaelian, H., Ryerson, F., Shaw, H. (2003)-F17-1</t>
  </si>
  <si>
    <t>Putirka, K.D., Mikaelian, H., Ryerson, F., Shaw, H. (2003)-G185-2-TE</t>
  </si>
  <si>
    <t>Putirka, K.D., Mikaelian, H., Ryerson, F., Shaw, H. (2003)-G185-3-TE</t>
  </si>
  <si>
    <t>Putirka, K.D., Mikaelian, H., Ryerson, F., Shaw, H. (2003)-G185P-1</t>
  </si>
  <si>
    <t>Putirka, K.D., Mikaelian, H., Ryerson, F., Shaw, H. (2003)-G200-1-TE</t>
  </si>
  <si>
    <t>Putirka, K.D., Mikaelian, H., Ryerson, F., Shaw, H. (2003)-G200-2-TE</t>
  </si>
  <si>
    <t>Putirka, K.D., Mikaelian, H., Ryerson, F., Shaw, H. (2003)-G200-3-TE</t>
  </si>
  <si>
    <t>Putirka, K.D., Mikaelian, H., Ryerson, F., Shaw, H. (2003)-KH1-3</t>
  </si>
  <si>
    <t>Putirka, K.D., Mikaelian, H., Ryerson, F., Shaw, H. (2003)-KH1-5</t>
  </si>
  <si>
    <t>Putirka, K.D., Mikaelian, H., Ryerson, F., Shaw, H. (2003)-KH1-6</t>
  </si>
  <si>
    <t>Putirka, K.D., Mikaelian, H., Ryerson, F., Shaw, H. (2003)-KH1-8-TE</t>
  </si>
  <si>
    <t>Putirka, K.D., Mikaelian, H., Ryerson, F., Shaw, H. (2003)-KH1-9-TE</t>
  </si>
  <si>
    <t>Putirka, K.D., Mikaelian, H., Ryerson, F., Shaw, H. (2003)-LPNE-5</t>
  </si>
  <si>
    <t>Putirka, K.D., Mikaelian, H., Ryerson, F., Shaw, H. (2003)-MH7-2-TE</t>
  </si>
  <si>
    <t>Putirka, K.D., Mikaelian, H., Ryerson, F., Shaw, H. (2003)-MH7-3</t>
  </si>
  <si>
    <t>Putirka, K.D., Mikaelian, H., Ryerson, F., Shaw, H. (2003)-MH7-7TE</t>
  </si>
  <si>
    <t>Putirka, K.D., Mikaelian, H., Ryerson, F., Shaw, H. (2003)-MH8-15-TE</t>
  </si>
  <si>
    <t>Putirka, K.D., Mikaelian, H., Ryerson, F., Shaw, H. (2003)-MH8-8</t>
  </si>
  <si>
    <t>Putirka, K.D., Mikaelian, H., Ryerson, F., Shaw, H. (2003)-MH8-9-TE</t>
  </si>
  <si>
    <t>Putirka, K.D., Mikaelian, H., Ryerson, F., Shaw, H. (2003)-NE-4</t>
  </si>
  <si>
    <t>Putirka, K.D., Mikaelian, H., Ryerson, F., Shaw, H. (2003)-TK17-5-2-TE</t>
  </si>
  <si>
    <t>Robinson, J.A.C., Wood, B.J., Blundy, J.D. (1998)-MPY #22 (reversal)</t>
  </si>
  <si>
    <t>Robinson, J.A.C., Wood, B.J., Blundy, J.D. (1998)-MPY #39</t>
  </si>
  <si>
    <t>Robinson, J.A.C., Wood, B.J., Blundy, J.D. (1998)-MPY #41</t>
  </si>
  <si>
    <t>Robinson, J.A.C., Wood, B.J., Blundy, J.D. (1998)-MPY #43</t>
  </si>
  <si>
    <t>Robinson, J.A.C., Wood, B.J., Blundy, J.D. (1998)-MPY #48 (reversal)</t>
  </si>
  <si>
    <t>Robinson, J.A.C., Wood, B.J., Blundy, J.D. (1998)-MPY #61</t>
  </si>
  <si>
    <t>Robinson, J.A.C., Wood, B.J., Blundy, J.D. (1998)-MPY #62</t>
  </si>
  <si>
    <t>Robinson, J.A.C., Wood, B.J., Blundy, J.D. (1998)-Tinaquillo #64</t>
  </si>
  <si>
    <t>Robinson, J.A.C., Wood, B.J., Blundy, J.D. (1998)-Tinaquillo Lherzolite #111 (reversal)</t>
  </si>
  <si>
    <t>Robinson, J.A.C., Wood, B.J., Blundy, J.D. (1998)-Tinaquillo Lherzolite #50</t>
  </si>
  <si>
    <t>Sack, R.O., Walker, D., Carmichael, I.S.E. (1987)-20421-21</t>
  </si>
  <si>
    <t>Sack, R.O., Walker, D., Carmichael, I.S.E. (1987)-94-08-2A</t>
  </si>
  <si>
    <t>Sack, R.O., Walker, D., Carmichael, I.S.E. (1987)-94-08-4A</t>
  </si>
  <si>
    <t>Sack, R.O., Walker, D., Carmichael, I.S.E. (1987)-94-18-6A</t>
  </si>
  <si>
    <t>Sack, R.O., Walker, D., Carmichael, I.S.E. (1987)-CSQ-3-20</t>
  </si>
  <si>
    <t>Sack, R.O., Walker, D., Carmichael, I.S.E. (1987)-FG-4A</t>
  </si>
  <si>
    <t>Sack, R.O., Walker, D., Carmichael, I.S.E. (1987)-SAY-7E-19</t>
  </si>
  <si>
    <t>Sack, R.O., Walker, D., Carmichael, I.S.E. (1987)-SSC-1-15</t>
  </si>
  <si>
    <t>Sack, R.O., Walker, D., Carmichael, I.S.E. (1987)-SSC-1-19</t>
  </si>
  <si>
    <t>Sack, R.O., Walker, D., Carmichael, I.S.E. (1987)-ws-20</t>
  </si>
  <si>
    <t>Scaillet, B., MacDonald, R. (2003)-ND-002-18</t>
  </si>
  <si>
    <t>Scaillet, B., MacDonald, R. (2003)-ND-002-28</t>
  </si>
  <si>
    <t>Scaillet, B., MacDonald, R. (2003)-SMN-49-48</t>
  </si>
  <si>
    <t>Schmidt, M.W., Green, D.H., Hibberson, W.O. (2004)-G-32</t>
  </si>
  <si>
    <t>Schwab, B.E., Johnston, A.D. (2001)-INT-A1</t>
  </si>
  <si>
    <t>Schwab, B.E., Johnston, A.D. (2001)-INT-A13</t>
  </si>
  <si>
    <t>Schwab, B.E., Johnston, A.D. (2001)-INT-A8</t>
  </si>
  <si>
    <t>Schwab, B.E., Johnston, A.D. (2001)-INT-B10</t>
  </si>
  <si>
    <t>Schwab, B.E., Johnston, A.D. (2001)-INT-B11</t>
  </si>
  <si>
    <t>Schwab, B.E., Johnston, A.D. (2001)-INT-B12</t>
  </si>
  <si>
    <t>Schwab, B.E., Johnston, A.D. (2001)-INT-B2</t>
  </si>
  <si>
    <t>Schwab, B.E., Johnston, A.D. (2001)-INT-B4</t>
  </si>
  <si>
    <t>Schwab, B.E., Johnston, A.D. (2001)-INT-B6</t>
  </si>
  <si>
    <t>Schwab, B.E., Johnston, A.D. (2001)-INT-B7</t>
  </si>
  <si>
    <t>Schwab, B.E., Johnston, A.D. (2001)-INT-B8</t>
  </si>
  <si>
    <t>Schwab, B.E., Johnston, A.D. (2001)-INT-D5</t>
  </si>
  <si>
    <t>Schwab, B.E., Johnston, A.D. (2001)-INT-E1</t>
  </si>
  <si>
    <t>Schwab, B.E., Johnston, A.D. (2001)-INT-E3</t>
  </si>
  <si>
    <t>Schwab, B.E., Johnston, A.D. (2001)-INT-E5</t>
  </si>
  <si>
    <t>Schwab, B.E., Johnston, A.D. (2001)-INT-E6</t>
  </si>
  <si>
    <t>Schwab, B.E., Johnston, A.D. (2001)-INT-E7</t>
  </si>
  <si>
    <t>Scoates, J.S., Lo Cascio, M., Weis, D., Lindsley, D.H. (2006)-10</t>
  </si>
  <si>
    <t>Scoates, J.S., Lo Cascio, M., Weis, D., Lindsley, D.H. (2006)-11</t>
  </si>
  <si>
    <t>Scoates, J.S., Lo Cascio, M., Weis, D., Lindsley, D.H. (2006)-13</t>
  </si>
  <si>
    <t>Scoates, J.S., Lo Cascio, M., Weis, D., Lindsley, D.H. (2006)-16</t>
  </si>
  <si>
    <t>Scoates, J.S., Lo Cascio, M., Weis, D., Lindsley, D.H. (2006)-19</t>
  </si>
  <si>
    <t>Scoates, J.S., Lo Cascio, M., Weis, D., Lindsley, D.H. (2006)-20</t>
  </si>
  <si>
    <t>Scoates, J.S., Lo Cascio, M., Weis, D., Lindsley, D.H. (2006)-24</t>
  </si>
  <si>
    <t>Scoates, J.S., Lo Cascio, M., Weis, D., Lindsley, D.H. (2006)-26</t>
  </si>
  <si>
    <t>Scoates, J.S., Lo Cascio, M., Weis, D., Lindsley, D.H. (2006)-27</t>
  </si>
  <si>
    <t>Scoates, J.S., Lo Cascio, M., Weis, D., Lindsley, D.H. (2006)-30</t>
  </si>
  <si>
    <t>Scoates, J.S., Lo Cascio, M., Weis, D., Lindsley, D.H. (2006)-31</t>
  </si>
  <si>
    <t>Scoates, J.S., Lo Cascio, M., Weis, D., Lindsley, D.H. (2006)-35</t>
  </si>
  <si>
    <t>Scoates, J.S., Lo Cascio, M., Weis, D., Lindsley, D.H. (2006)-37</t>
  </si>
  <si>
    <t>Scoates, J.S., Lo Cascio, M., Weis, D., Lindsley, D.H. (2006)-38</t>
  </si>
  <si>
    <t>Scoates, J.S., Lo Cascio, M., Weis, D., Lindsley, D.H. (2006)-4</t>
  </si>
  <si>
    <t>Scoates, J.S., Lo Cascio, M., Weis, D., Lindsley, D.H. (2006)-9</t>
  </si>
  <si>
    <t>Sisson, T.W., Grove, T.L. (1993)-79-35g#12</t>
  </si>
  <si>
    <t>Sisson, T.W., Grove, T.L. (1993)-82-62#4</t>
  </si>
  <si>
    <t>Sisson, T.W., Grove, T.L. (1993)-82-66#3</t>
  </si>
  <si>
    <t>Sisson, T.W., Grove, T.L. (1993)-82-66#5</t>
  </si>
  <si>
    <t>Sisson, T.W., Grove, T.L. (1993)-82-66#7</t>
  </si>
  <si>
    <t>Sisson, T.W., Grove, T.L. (1993)-82-66+NaOH#1</t>
  </si>
  <si>
    <t>Sisson, T.W., Grove, T.L. (1993)-82-66+NaOH#1A</t>
  </si>
  <si>
    <t>Sisson, T.W., Grove, T.L. (1993)-82-66+NaOH#2</t>
  </si>
  <si>
    <t>Skjerlie, K.P., Pati_o Douce, A.E. (2002)-APD663</t>
  </si>
  <si>
    <t>Skjerlie, K.P., Pati_o Douce, A.E. (2002)-APD680</t>
  </si>
  <si>
    <t>Skjerlie, K.P., Pati_o Douce, A.E. (2002)-APD683</t>
  </si>
  <si>
    <t>Skjerlie, K.P., Pati_o Douce, A.E. (2002)-APD684</t>
  </si>
  <si>
    <t>Skjerlie, K.P., Pati_o Douce, A.E. (2002)-APD685</t>
  </si>
  <si>
    <t>Skjerlie, K.P., Pati_o Douce, A.E. (2002)-FCH9</t>
  </si>
  <si>
    <t>Skjerlie, K.P., Pati_o Douce, A.E. (2002)-KALB10</t>
  </si>
  <si>
    <t>Skjerlie, K.P., Pati_o Douce, A.E. (2002)-KALB12</t>
  </si>
  <si>
    <t>Skjerlie, K.P., Pati_o Douce, A.E. (2002)-KALB13</t>
  </si>
  <si>
    <t>Skjerlie, K.P., Pati_o Douce, A.E. (2002)-KALB20</t>
  </si>
  <si>
    <t>Skjerlie, K.P., Pati_o Douce, A.E. (2002)-KALB22</t>
  </si>
  <si>
    <t>Skjerlie, K.P., Pati_o Douce, A.E. (2002)-KALB24</t>
  </si>
  <si>
    <t>Skjerlie, K.P., Pati_o Douce, A.E. (2002)-KALB30</t>
  </si>
  <si>
    <t>Skjerlie, K.P., Pati_o Douce, A.E. (2002)-KALB33</t>
  </si>
  <si>
    <t>Skjerlie, K.P., Pati_o Douce, A.E. (2002)-KALB9</t>
  </si>
  <si>
    <t>Springer, W., Seck, H.A. (1997)-351100/1</t>
  </si>
  <si>
    <t>Springer, W., Seck, H.A. (1997)-351115/5</t>
  </si>
  <si>
    <t>Springer, W., Seck, H.A. (1997)-S370527</t>
  </si>
  <si>
    <t>Springer, W., Seck, H.A. (1997)-S371004</t>
  </si>
  <si>
    <t>Springer, W., Seck, H.A. (1997)-S371502</t>
  </si>
  <si>
    <t>Springer, W., Seck, H.A. (1997)-S60518</t>
  </si>
  <si>
    <t>Springer, W., Seck, H.A. (1997)-S61006</t>
  </si>
  <si>
    <t>Springer, W., Seck, H.A. (1997)-S61511</t>
  </si>
  <si>
    <t>Stolper, E. (1977)-SC58</t>
  </si>
  <si>
    <t>Takagi, D., Sato, H., and Nakagawa, N. (2005)-64</t>
  </si>
  <si>
    <t>Takahahshi, E., Nakajima, K., Wright, T.L. (1998)-29</t>
  </si>
  <si>
    <t>Takahahshi, E., Nakajima, K., Wright, T.L. (1998)-31</t>
  </si>
  <si>
    <t>Takahahshi, E., Nakajima, K., Wright, T.L. (1998)-35</t>
  </si>
  <si>
    <t>Takahahshi, E., Nakajima, K., Wright, T.L. (1998)-38</t>
  </si>
  <si>
    <t>Takahahshi, E., Nakajima, K., Wright, T.L. (1998)-39</t>
  </si>
  <si>
    <t>Takahahshi, E., Nakajima, K., Wright, T.L. (1998)-41</t>
  </si>
  <si>
    <t>Takahahshi, E., Nakajima, K., Wright, T.L. (1998)-42</t>
  </si>
  <si>
    <t>Takahahshi, E., Nakajima, K., Wright, T.L. (1998)-43</t>
  </si>
  <si>
    <t>Takahahshi, E., Nakajima, K., Wright, T.L. (1998)-49</t>
  </si>
  <si>
    <t>Takahahshi, E., Nakajima, K., Wright, T.L. (1998)-50</t>
  </si>
  <si>
    <t>Takahashi, E. (1980)-1</t>
  </si>
  <si>
    <t>Takahashi, E. (1980)-8</t>
  </si>
  <si>
    <t>Thy, P. (2006)-FG1-Ac EG-1</t>
  </si>
  <si>
    <t>Thy, P. (2006)-FG1-Am 40968</t>
  </si>
  <si>
    <t>Thy, P. (2006)-FG1-Am 40999</t>
  </si>
  <si>
    <t>Thy, P. (2006)-FG1-Bm 40999</t>
  </si>
  <si>
    <t>Thy, P. (2006)-FG1-Bm 41060</t>
  </si>
  <si>
    <t>Thy, P. (2006)-FG1-Bm 41121</t>
  </si>
  <si>
    <t>Thy, P. (2006)-FG1-Cc EG-2</t>
  </si>
  <si>
    <t>Thy, P. (2006)-FG1-Dc 40939</t>
  </si>
  <si>
    <t>Thy, P., Lesher, C.E., and Fram, M.S. (2004)-11R4-11</t>
  </si>
  <si>
    <t>Thy, P., Lesher, C.E., and Fram, M.S. (2004)-11R4-9</t>
  </si>
  <si>
    <t>Tormey, D.R., Grove, T.L., Bryan, W.B. (1987)-AII-78-3-102 24</t>
  </si>
  <si>
    <t>Tormey, D.R., Grove, T.L., Bryan, W.B. (1987)-AII-78-3-102 4</t>
  </si>
  <si>
    <t>Tormey, D.R., Grove, T.L., Bryan, W.B. (1987)-AII-96-18-1 4</t>
  </si>
  <si>
    <t>Tsuruta, K., Takahashi, E. (1998)-</t>
  </si>
  <si>
    <t>Tsuruta, K., Takahashi, E. (1998)-P174</t>
  </si>
  <si>
    <t>Tsuruta, K., Takahashi, E. (1998)-P182</t>
  </si>
  <si>
    <t>Tsuruta, K., Takahashi, E. (1998)-P194</t>
  </si>
  <si>
    <t>Ulmer, P., and Sweeny, R.J. (2002)-474</t>
  </si>
  <si>
    <t>Villiger, S., Ulmer, P., Muntener, O., and Thompson, A.B. (2004)-SV13</t>
  </si>
  <si>
    <t>Villiger, S., Ulmer, P., Muntener, O., and Thompson, A.B. (2004)-SV15</t>
  </si>
  <si>
    <t>Villiger, S., Ulmer, P., Muntener, O., and Thompson, A.B. (2004)-SV25</t>
  </si>
  <si>
    <t>Villiger, S., Ulmer, P., Muntener, O., and Thompson, A.B. (2004)-SV27</t>
  </si>
  <si>
    <t>Villiger, S., Ulmer, P., Muntener, O., and Thompson, A.B. (2004)-SV28</t>
  </si>
  <si>
    <t>Villiger, S., Ulmer, P., Muntener, O., and Thompson, A.B. (2004)-SV53</t>
  </si>
  <si>
    <t>Villiger, S., Ulmer, P., Muntener, O., and Thompson, A.B. (2004)-SV54</t>
  </si>
  <si>
    <t>Villiger, S., Ulmer, P., Muntener, O., and Thompson, A.B. (2004)-SV57</t>
  </si>
  <si>
    <t>Villiger, S., Ulmer, P., Muntener, O., and Thompson, A.B. (2004)-SV58</t>
  </si>
  <si>
    <t>Villiger, S., Ulmer, P., Muntener, O., and Thompson, A.B. (2004)-SV61</t>
  </si>
  <si>
    <t>Villiger, S., Ulmer, P., Muntener, O., and Thompson, A.B. (2004)-SV64</t>
  </si>
  <si>
    <t>Villiger, S., Ulmer, P., Muntener, O., and Thompson, A.B. (2007)-7Fr1 SV96</t>
  </si>
  <si>
    <t>Villiger, S., Ulmer, P., Muntener, O., and Thompson, A.B. (2007)-7Fr2 SV97</t>
  </si>
  <si>
    <t>Villiger, S., Ulmer, P., Muntener, O., and Thompson, A.B. (2007)-7Fr3 SV99</t>
  </si>
  <si>
    <t>Villiger, S., Ulmer, P., Muntener, O., and Thompson, A.B. (2007)-7Fr4 SV101</t>
  </si>
  <si>
    <t>Villiger, S., Ulmer, P., Muntener, O., and Thompson, A.B. (2007)-7Fr5 SV103</t>
  </si>
  <si>
    <t>Villiger, S., Ulmer, P., Muntener, O., and Thompson, A.B. (2007)-HK19.1 SV79</t>
  </si>
  <si>
    <t>Villiger, S., Ulmer, P., Muntener, O., and Thompson, A.B. (2007)-HK19.1 SV89</t>
  </si>
  <si>
    <t>Villiger, S., Ulmer, P., Muntener, O., and Thompson, A.B. (2007)-HK19.1 SV90</t>
  </si>
  <si>
    <t>Wagner, T.P., Grove, T.L. (1998)-11</t>
  </si>
  <si>
    <t>Wagner, T.P., Grove, T.L. (1998)-13</t>
  </si>
  <si>
    <t>Wagner, T.P., Grove, T.L. (1998)-9</t>
  </si>
  <si>
    <t>Walter, M.J. (1998)-30.07</t>
  </si>
  <si>
    <t>Walter, M.J. (1998)-30.12</t>
  </si>
  <si>
    <t>Walter, M.J. (1998)-40.06</t>
  </si>
  <si>
    <t>Walter, M.J. (1998)-40.07</t>
  </si>
  <si>
    <t>Wasylenki, L.E., Baker, M.B., Kent, A.J.R., Stolper, E.M. (2003)-12</t>
  </si>
  <si>
    <t>Wasylenki, L.E., Baker, M.B., Kent, A.J.R., Stolper, E.M. (2003)-17T</t>
  </si>
  <si>
    <t>Wasylenki, L.E., Baker, M.B., Kent, A.J.R., Stolper, E.M. (2003)-22</t>
  </si>
  <si>
    <t>Wasylenki, L.E., Baker, M.B., Kent, A.J.R., Stolper, E.M. (2003)-23T</t>
  </si>
  <si>
    <t>Wasylenki, L.E., Baker, M.B., Kent, A.J.R., Stolper, E.M. (2003)-33C</t>
  </si>
  <si>
    <t>Wasylenki, L.E., Baker, M.B., Kent, A.J.R., Stolper, E.M. (2003)-42C</t>
  </si>
  <si>
    <t>Whitaker et al. 2007-1260-201</t>
  </si>
  <si>
    <t>Whitaker et al. 2007-1260-24</t>
  </si>
  <si>
    <t>Whitaker et al. 2007-1260-31</t>
  </si>
  <si>
    <t>Whitaker et al. 2007-1260-61</t>
  </si>
  <si>
    <t>Whitaker, M.L., Nekvasil, H., Lindsley, D.H., Difrancesco, N.J. (2007)-ICPP123-260 I260-186</t>
  </si>
  <si>
    <t>Whitaker, M.L., Nekvasil, H., Lindsley, D.H., Difrancesco, N.J. (2007)-ICPP123-260 I260-188</t>
  </si>
  <si>
    <t>Whitaker, M.L., Nekvasil, H., Lindsley, D.H., Difrancesco, N.J. (2007)-ICPP123-260 I260-191</t>
  </si>
  <si>
    <t>Whitaker, M.L., Nekvasil, H., Lindsley, D.H., Difrancesco, N.J. (2007)-ICPP123-260 I260-198</t>
  </si>
  <si>
    <t>Whitaker, M.L., Nekvasil, H., Lindsley, D.H., Difrancesco, N.J. (2007)-ICPP123-260 I260-200</t>
  </si>
  <si>
    <t>Whitaker, M.L., Nekvasil, H., Lindsley, D.H., Difrancesco, N.J. (2007)-ICPP123-260 I260-206</t>
  </si>
  <si>
    <t>Whitaker, M.L., Nekvasil, H., Lindsley, D.H., Difrancesco, N.J. (2007)-ICPP123-260 I260-207</t>
  </si>
  <si>
    <t>Whitaker, M.L., Nekvasil, H., Lindsley, D.H., Difrancesco, N.J. (2007)-ICPP123-260 I260-50</t>
  </si>
  <si>
    <t>Whitaker, M.L., Nekvasil, H., Lindsley, D.H., Difrancesco, N.J. (2007)-ICPP123-260 I260-54</t>
  </si>
  <si>
    <t>Whitaker, M.L., Nekvasil, H., Lindsley, D.H., Difrancesco, N.J. (2007)-ICPP123-260 I260-55</t>
  </si>
  <si>
    <t>Whitaker, M.L., Nekvasil, H., Lindsley, D.H., Difrancesco, N.J. (2007)-ICPP123-260 I260-58</t>
  </si>
  <si>
    <t>Whitaker, M.L., Nekvasil, H., Lindsley, D.H., Difrancesco, N.J. (2007)-ICPP123-260 I260-62</t>
  </si>
  <si>
    <t>Whitaker, M.L., Nekvasil, H., Lindsley, D.H., Difrancesco, N.J. (2007)-ICPP123-260 I260-77</t>
  </si>
  <si>
    <t>Whitaker, M.L., Nekvasil, H., Lindsley, D.H., Difrancesco, N.J. (2007)-ICPP123-260 I260-79</t>
  </si>
  <si>
    <t>Whitaker, M.L., Nekvasil, H., Lindsley, D.H., Difrancesco, N.J. (2007)-ICPP123-260 I260-83</t>
  </si>
  <si>
    <t>Whitaker, M.L., Nekvasil, H., Lindsley, D.H., McCurry M. (2008)-ICPP123-260 I126-90</t>
  </si>
  <si>
    <t>Whitaker, M.L., Nekvasil, H., Lindsley, D.H., McCurry M. (2008)-ICPP123-260 I1260-100</t>
  </si>
  <si>
    <t>Whitaker, M.L., Nekvasil, H., Lindsley, D.H., McCurry M. (2008)-ICPP123-260 I260-120</t>
  </si>
  <si>
    <t>Whitaker, M.L., Nekvasil, H., Lindsley, D.H., McCurry M. (2008)-ICPP123-260 I260-125</t>
  </si>
  <si>
    <t>Whitaker, M.L., Nekvasil, H., Lindsley, D.H., McCurry M. (2008)-ICPP123-260 I260-127</t>
  </si>
  <si>
    <t>Wood, B.J., Trigila, R. (2001)-E9-9</t>
  </si>
  <si>
    <t>Wood, B.J., Trigila, R. (2001)-VI-25</t>
  </si>
  <si>
    <t>Wood, B.J., Trigila, R. (2001)-VI-39</t>
  </si>
  <si>
    <t>Yang, H.-J., Kinzler, R.J., Grove, T.L. (1996)-36585 70</t>
  </si>
  <si>
    <t>Yang, H.-J., Kinzler, R.J., Grove, T.L. (1996)-61-002-130</t>
  </si>
  <si>
    <t>Yang, H.-J., Kinzler, R.J., Grove, T.L. (1996)-64-002-140</t>
  </si>
  <si>
    <t>Yang, H.-J., Kinzler, R.J., Grove, T.L. (1996)-64-002-150</t>
  </si>
  <si>
    <t>Yang, H.-J., Kinzler, R.J., Grove, T.L. (1996)-67-032-110</t>
  </si>
  <si>
    <t>Yang, H.-J., Kinzler, R.J., Grove, T.L. (1996)-70-002-120</t>
  </si>
  <si>
    <t>Yang, H.-J., Kinzler, R.J., Grove, T.L. (1996)-70-002-140</t>
  </si>
  <si>
    <t>Andujar and Scaillet (2012)-MB-111</t>
  </si>
  <si>
    <t>Andujar and Scaillet (2012)-MB-113</t>
  </si>
  <si>
    <t>Andujar and Scaillet (2012)-MB-57</t>
  </si>
  <si>
    <t>Blatter et al 2013 Contrib Mineral Petrol - 2354</t>
  </si>
  <si>
    <t>Blatter et al 2013 Contrib Mineral Petrol - 2356</t>
  </si>
  <si>
    <t>Blatter et al 2013 Contrib Mineral Petrol - 2357</t>
  </si>
  <si>
    <t>Blatter et al 2013 Contrib Mineral Petrol - 2358</t>
  </si>
  <si>
    <t>Blatter et al 2013 Contrib Mineral Petrol - 2359</t>
  </si>
  <si>
    <t>Blatter et al 2013 Contrib Mineral Petrol - 2360</t>
  </si>
  <si>
    <t>Blatter et al 2013 Contrib Mineral Petrol - 2362</t>
  </si>
  <si>
    <t>Blatter et al 2013 Contrib Mineral Petrol - 2363</t>
  </si>
  <si>
    <t>Blatter et al 2013 Contrib Mineral Petrol - 2364</t>
  </si>
  <si>
    <t>Blatter et al 2013 Contrib Mineral Petrol - 2370</t>
  </si>
  <si>
    <t>Blatter et al 2013 Contrib Mineral Petrol - 2374</t>
  </si>
  <si>
    <t>Blatter et al 2013 Contrib Mineral Petrol - 2376</t>
  </si>
  <si>
    <t>Blatter et al 2013 Contrib Mineral Petrol - 2379</t>
  </si>
  <si>
    <t>Blatter et al 2013 Contrib Mineral Petrol - 2380</t>
  </si>
  <si>
    <t>Blatter et al 2013 Contrib Mineral Petrol - 2381</t>
  </si>
  <si>
    <t>Blatter et al 2013 Contrib Mineral Petrol - 2387</t>
  </si>
  <si>
    <t>Blatter et al 2013 Contrib Mineral Petrol - 2388</t>
  </si>
  <si>
    <t>Blatter et al 2013 Contrib Mineral Petrol - 2389</t>
  </si>
  <si>
    <t>Blatter et al 2013 Contrib Mineral Petrol - 2390</t>
  </si>
  <si>
    <t>Blatter et al 2013 Contrib Mineral Petrol - 2391</t>
  </si>
  <si>
    <t>Fabbrizio and Carrol 2008-1O</t>
  </si>
  <si>
    <t>Fabbrizio and Carrol 2008-1P</t>
  </si>
  <si>
    <t>Fabbrizio and Carrol 2008-1R</t>
  </si>
  <si>
    <t>Fabbrizio and Carrol 2008-1T</t>
  </si>
  <si>
    <t>Fabbrizio and Carrol 2008-3-</t>
  </si>
  <si>
    <t>Fabbrizio and Carrol 2008-38B</t>
  </si>
  <si>
    <t>Fabbrizio and Carrol 2008-38E</t>
  </si>
  <si>
    <t>Fabbrizio and Carrol 2008-38H</t>
  </si>
  <si>
    <t>Fabbrizio and Carrol 2008-38I</t>
  </si>
  <si>
    <t>Hirschmann, M.M., Kogiso, T., Baker, M.B., and Stolper, E.M. (2003)-95MMH15</t>
  </si>
  <si>
    <t>Hirschmann, M.M., Kogiso, T., Baker, M.B., and Stolper, E.M. (2003)-95MMH17</t>
  </si>
  <si>
    <t>Hirschmann, M.M., Kogiso, T., Baker, M.B., and Stolper, E.M. (2003)-95MMH23</t>
  </si>
  <si>
    <t>Hirschmann, M.M., Kogiso, T., Baker, M.B., and Stolper, E.M. (2003)-96MMH05</t>
  </si>
  <si>
    <t>Hirschmann, M.M., Kogiso, T., Baker, M.B., and Stolper, E.M. (2003)-96MMH07</t>
  </si>
  <si>
    <t>Kogiso, T., and Hirschmann, M.M. (2001)-A220</t>
  </si>
  <si>
    <t>Kogiso, T., and Hirschmann, M.M. (2001)-A223</t>
  </si>
  <si>
    <t>Kogiso, T., and Hirschmann, M.M. (2001)-A226</t>
  </si>
  <si>
    <t>Kogiso, T., and Hirschmann, M.M. (2001)-A229</t>
  </si>
  <si>
    <t>Kogiso, T., and Hirschmann, M.M. (2001)-A231</t>
  </si>
  <si>
    <t>Kogiso, T., and Hirschmann, M.M. (2001)-A236</t>
  </si>
  <si>
    <t>Kogiso, T., and Hirschmann, M.M. (2001)-A242</t>
  </si>
  <si>
    <t>Kogiso, T., and Hirschmann, M.M. (2001)-A243</t>
  </si>
  <si>
    <t>Kogiso, T., and Hirschmann, M.M. (2001)-A247</t>
  </si>
  <si>
    <t>Kogiso, T., and Hirschmann, M.M. (2001)-A260</t>
  </si>
  <si>
    <t>Kogiso, T., and Hirschmann, M.M. (2001)-A265</t>
  </si>
  <si>
    <t>Kogiso, T., Hirose, K., Takahashi (1998)-1KH-39</t>
  </si>
  <si>
    <t>Kogiso, T., Hirose, K., Takahashi (1998)-KH-22</t>
  </si>
  <si>
    <t>Kogiso, T., Hirose, K., Takahashi (1998)-KH-26</t>
  </si>
  <si>
    <t>Kogiso, T., Hirose, K., Takahashi (1998)-KH-29</t>
  </si>
  <si>
    <t>Kogiso, T., Hirose, K., Takahashi (1998)-KH-31</t>
  </si>
  <si>
    <t>Kogiso, T., Hirose, K., Takahashi (1998)-KH-39</t>
  </si>
  <si>
    <t>Kogiso, T., Hirose, K., Takahashi (1998)-KH-41</t>
  </si>
  <si>
    <t>Kogiso, T., Hirose, K., Takahashi (1998)-KH-49</t>
  </si>
  <si>
    <t>Kogiso, T., Hirose, K., Takahashi (1998)-KH-5</t>
  </si>
  <si>
    <t>Kogiso, T., Hirose, K., Takahashi (1998)-KH-7</t>
  </si>
  <si>
    <t>Kogiso, T., Hirose, K., Takahashi (1998)-KH-8</t>
  </si>
  <si>
    <t>Medard and Grove (2007)-'20026'</t>
  </si>
  <si>
    <t>Medard and Grove (2007)-'20027'</t>
  </si>
  <si>
    <t>Medard and Grove (2007)-'20028'</t>
  </si>
  <si>
    <t>Mollo et al. (2010)</t>
  </si>
  <si>
    <t>Pertermann, M., and Hirschmann, M.M. (2000)-164</t>
  </si>
  <si>
    <t>Pertermann, M., and Hirschmann, M.M. (2000)-A168</t>
  </si>
  <si>
    <t>Pertermann, M., and Hirschmann, M.M. (2000)-A170</t>
  </si>
  <si>
    <t>Pertermann, M., and Hirschmann, M.M. (2000)-A171</t>
  </si>
  <si>
    <t>Pertermann, M., and Hirschmann, M.M. (2000)-A175</t>
  </si>
  <si>
    <t>Pertermann, M., and Hirschmann, M.M. (2000)-A177-121</t>
  </si>
  <si>
    <t>Pertermann, M., and Hirschmann, M.M. (2000)-A177-6</t>
  </si>
  <si>
    <t>Pertermann, M., and Hirschmann, M.M. (2000)-A177-82</t>
  </si>
  <si>
    <t>Pertermann, M., and Hirschmann, M.M. (2000)-A177-96</t>
  </si>
  <si>
    <t>Pertermann, M., and Hirschmann, M.M. (2000)-A184</t>
  </si>
  <si>
    <t>Pertermann, M., and Hirschmann, M.M. (2000)-A188K</t>
  </si>
  <si>
    <t>Pertermann, M., and Hirschmann, M.M. (2000)-A189</t>
  </si>
  <si>
    <t>Pertermann, M., and Hirschmann, M.M. (2000)-A190</t>
  </si>
  <si>
    <t>Pertermann, M., and Hirschmann, M.M. (2000)-A194</t>
  </si>
  <si>
    <t>Pertermann, M., and Hirschmann, M.M. (2000)-A195</t>
  </si>
  <si>
    <t>Pertermann, M., and Hirschmann, M.M. (2000)-A197</t>
  </si>
  <si>
    <t>Pertermann, M., and Hirschmann, M.M. (2000)-A200K</t>
  </si>
  <si>
    <t>Pertermann, M., and Hirschmann, M.M. (2000)-A202</t>
  </si>
  <si>
    <t>Pertermann, M., and Hirschmann, M.M. (2000)-A221K</t>
  </si>
  <si>
    <t>Pertermann, M., and Hirschmann, M.M. (2000)-A252</t>
  </si>
  <si>
    <t>Pertermann, M., and Hirschmann, M.M. (2000)-A284</t>
  </si>
  <si>
    <t>Pertermann, M., Lundstrom, C.C. (2006)-21</t>
  </si>
  <si>
    <t>Pertermann, M., Lundstrom, C.C. (2006)-22</t>
  </si>
  <si>
    <t>Pertermann, M., Lundstrom, C.C. (2006)-24</t>
  </si>
  <si>
    <t>Pertermann, M., Lundstrom, C.C. (2006)-27-Ti</t>
  </si>
  <si>
    <t>Pertermann, M., Lundstrom, C.C. (2006)-28-Ti</t>
  </si>
  <si>
    <t>Pertermann, M., Lundstrom, C.C. (2006)-32</t>
  </si>
  <si>
    <t>Yasuda, A., Fujii, T., Kurita, K. (1994)-MP5</t>
  </si>
  <si>
    <t>Data Source</t>
  </si>
  <si>
    <t>T (C)</t>
  </si>
  <si>
    <t>P (kbar)</t>
  </si>
  <si>
    <t>Alonso-Perez, R., Müntener, O., and Ulmer, P. (2009)</t>
  </si>
  <si>
    <t>Calib data</t>
  </si>
  <si>
    <t>Barclay, J., Carmichael, I.S.E. (2004)</t>
  </si>
  <si>
    <t>Cota et al. 2004</t>
  </si>
  <si>
    <t>Dalpe and Baker (2000)</t>
  </si>
  <si>
    <t>Freise et al., 2009</t>
  </si>
  <si>
    <t>Holtz, F, Sato, H.,Lewis, J., Behrens, H. Nakada, S. (2005)</t>
  </si>
  <si>
    <t>Koester, E., Pawley, A.R., Fernandes, L.A.D., Porcher, C.C., Soliani Jr., E. (2002)</t>
  </si>
  <si>
    <t>Moore, G., and Carmichael, I.S.E. (1998)</t>
  </si>
  <si>
    <t>Nekvasil, H., Dondolini, A., Horn, J., Filiberto, J., Long, H., and Lindsley, D.H. (2004)</t>
  </si>
  <si>
    <t>Scaillet, B., Evans, B.W. (1999)</t>
  </si>
  <si>
    <t>Sisson, T.W., Grove, T.L. (1993)</t>
  </si>
  <si>
    <t>Naney, M.T. (1983)</t>
  </si>
  <si>
    <t>Test Data</t>
  </si>
  <si>
    <t>Sato et al. (1999)</t>
  </si>
  <si>
    <t>Barclay, J., Rutherford, M.J., Carroll, M.R., Murphy, M.D., Devine, J.D., Gardner, J., Sparks, R.S.J. (1998)</t>
  </si>
  <si>
    <t>Rutherford, M.J., Devine, J.D. (2003)</t>
  </si>
  <si>
    <t>Blatter, D.W., Carmichael, I.S.E. (2001)</t>
  </si>
  <si>
    <t>Gardner, J.E., Rutherford, M., Carey, S., Sigurdsson, H. (1995)</t>
  </si>
  <si>
    <t>Botcharnikov et al. 2008</t>
  </si>
  <si>
    <t>Botcharnikov et al., 2008</t>
  </si>
  <si>
    <t>Feig et al. 2010</t>
  </si>
  <si>
    <t>Grove, T.L., Donnelly-Nolan, J.M., Housh, T. (1997)</t>
  </si>
  <si>
    <t>Grove, T.L., Elkins-Tanton, L.T., Parman, S.W., Chatterjee, N., Mèntener, O., Gaetani, G.A. (2003)</t>
  </si>
  <si>
    <t>Hilyard et al. (2000)</t>
  </si>
  <si>
    <t>Koepke et al. (2003)</t>
  </si>
  <si>
    <t>PIETRANIK ET AL., 2009</t>
  </si>
  <si>
    <t>Wolf et al. (2012)</t>
  </si>
  <si>
    <t>Krawczynski et al. 2012</t>
  </si>
  <si>
    <t>Martel, C., Pichavant, M., Holtz, F., Scaillet, B., Bourdier, J., Traineau, H. (1999)</t>
  </si>
  <si>
    <t>Prouteau, G., Scaillet, B., Pichavant, M., Maury, R.C. (1999)</t>
  </si>
  <si>
    <t>Berndt, J., Holtz, F., and Koepke, J.  (2001)</t>
  </si>
  <si>
    <t>McCanta et al., 2007</t>
  </si>
  <si>
    <t>Patino-Douce, A.E., Beard, J.S&gt; (1995)</t>
  </si>
  <si>
    <t>Pichavant, M., Martel, C., Bourdier, J.-L., Scaillet, B. (2002)</t>
  </si>
  <si>
    <t>Prouteau, G., Scaillet, B. (2003)</t>
  </si>
  <si>
    <t>Adam and Green  (1994)</t>
  </si>
  <si>
    <t>Caricchi et al (2006)</t>
  </si>
  <si>
    <t>Coldwell et al., 2011</t>
  </si>
  <si>
    <t>Foden and Green (1992)</t>
  </si>
  <si>
    <t>Helz, R.T. (1976)</t>
  </si>
  <si>
    <t>Irving and Green (2008)</t>
  </si>
  <si>
    <t>Kawamoto, T. (1996)</t>
  </si>
  <si>
    <t>Springer, W., Seck, H.A. (1997)</t>
  </si>
  <si>
    <t>KASZUBA AND WENDLANDT (2000)</t>
  </si>
  <si>
    <t>Sisson et al. (2005)</t>
  </si>
  <si>
    <t>Scoates, J.S., Lo Cascio, M., Weis, D., Lindsley, D.H. (2006)</t>
  </si>
  <si>
    <t>Adam &amp; Green (2006)</t>
  </si>
  <si>
    <t>Gardien et al., 2000</t>
  </si>
  <si>
    <t>Mercer, C.M., and Johnston, A.D. (2008)</t>
  </si>
  <si>
    <t>Skjerlie, K.P., and Johnston, D. (1996)</t>
  </si>
  <si>
    <t>Ernst, W.G., and Liu J. (1998)</t>
  </si>
  <si>
    <t>Muntener, O., Kelemen, P.B., Grove, T.L. (2001)</t>
  </si>
  <si>
    <t>Rapp (1995)</t>
  </si>
  <si>
    <t>Allen and Boettcher (1978)</t>
  </si>
  <si>
    <t>Carroll, M.J., and Wyllie, P.J. (1989)</t>
  </si>
  <si>
    <t>King et al., 2000</t>
  </si>
  <si>
    <t>Adam et al. (1993)</t>
  </si>
  <si>
    <t>Castro et al. (2008)</t>
  </si>
  <si>
    <t>Rapp and Watson (1995)</t>
  </si>
  <si>
    <t>Scaillet, B., MacDonald, R. (2003)</t>
  </si>
  <si>
    <t>Klein a et al., 1997</t>
  </si>
  <si>
    <t>Tomiya et al., 2010</t>
  </si>
  <si>
    <t>DiCarlo et al. (2010)</t>
  </si>
  <si>
    <t>SiO2_Amp</t>
  </si>
  <si>
    <t>TiO2_Amp</t>
  </si>
  <si>
    <t>Al2O3_Amp</t>
  </si>
  <si>
    <t>Na2O_Amp</t>
  </si>
  <si>
    <t>K2O_Amp</t>
  </si>
  <si>
    <t>Cr2O3_Amp</t>
  </si>
  <si>
    <t>Ridolfi21_Cali</t>
  </si>
  <si>
    <t>Petrelli20_Cali</t>
  </si>
  <si>
    <t>Petrelli20_Test</t>
  </si>
  <si>
    <t>Putirka16_Cali</t>
  </si>
  <si>
    <t>Putirka16_Test</t>
  </si>
  <si>
    <t>Calibration dataset for Petrelli et al. 2020</t>
  </si>
  <si>
    <t>Test dataset for Petrelli et al. 2020</t>
  </si>
  <si>
    <t xml:space="preserve">Calibration dataset for Putirka et al. (2016) </t>
  </si>
  <si>
    <t xml:space="preserve">Test dataset for  Putirka et al. (2016) </t>
  </si>
  <si>
    <t>Waters_Lange2015</t>
  </si>
  <si>
    <t>Calibration dataset for Waters and Lange (2015) - Note, doesn't give actual plag compositons, only in terms of Xan and Xab</t>
  </si>
  <si>
    <t>Sample I.D.</t>
  </si>
  <si>
    <r>
      <t>X</t>
    </r>
    <r>
      <rPr>
        <b/>
        <vertAlign val="subscript"/>
        <sz val="9"/>
        <color theme="1"/>
        <rFont val="Times New Roman"/>
      </rPr>
      <t>An</t>
    </r>
  </si>
  <si>
    <r>
      <t>X</t>
    </r>
    <r>
      <rPr>
        <b/>
        <vertAlign val="subscript"/>
        <sz val="9"/>
        <color theme="1"/>
        <rFont val="Times New Roman"/>
      </rPr>
      <t>Ab</t>
    </r>
  </si>
  <si>
    <t>T
(°C)</t>
  </si>
  <si>
    <t>P
(bars)</t>
  </si>
  <si>
    <r>
      <t>Viscosity
(log</t>
    </r>
    <r>
      <rPr>
        <b/>
        <vertAlign val="subscript"/>
        <sz val="9"/>
        <color theme="1"/>
        <rFont val="Times New Roman"/>
      </rPr>
      <t>10</t>
    </r>
    <r>
      <rPr>
        <b/>
        <sz val="9"/>
        <color theme="1"/>
        <rFont val="Times New Roman"/>
      </rPr>
      <t xml:space="preserve"> Pa s)</t>
    </r>
  </si>
  <si>
    <t>Total</t>
  </si>
  <si>
    <t>Source</t>
  </si>
  <si>
    <t>#41</t>
  </si>
  <si>
    <t>Berndt et al. (2005)</t>
  </si>
  <si>
    <t>#191</t>
  </si>
  <si>
    <t>Botcharnikov et al. (2008)</t>
  </si>
  <si>
    <t>Puy 10</t>
  </si>
  <si>
    <t>Castro et al. (2013)</t>
  </si>
  <si>
    <t>Puy 15</t>
  </si>
  <si>
    <t>Puy 17</t>
  </si>
  <si>
    <t>Puy 2</t>
  </si>
  <si>
    <t>Puy 9</t>
  </si>
  <si>
    <t>sc-80</t>
  </si>
  <si>
    <t>Couch et al. (2003)</t>
  </si>
  <si>
    <t>sc-63</t>
  </si>
  <si>
    <t>sc-51</t>
  </si>
  <si>
    <t>sc-73</t>
  </si>
  <si>
    <t>sc-53</t>
  </si>
  <si>
    <t>sc-10</t>
  </si>
  <si>
    <t>sc-26</t>
  </si>
  <si>
    <t>sc-69</t>
  </si>
  <si>
    <t>#86</t>
  </si>
  <si>
    <t>#94</t>
  </si>
  <si>
    <t>#97</t>
  </si>
  <si>
    <t>M P1D/22</t>
  </si>
  <si>
    <t>#185</t>
  </si>
  <si>
    <t>Luhr (1990)</t>
  </si>
  <si>
    <t>#119</t>
  </si>
  <si>
    <t>79-35q #4</t>
  </si>
  <si>
    <t>79-35q #11</t>
  </si>
  <si>
    <t>79-35q #10</t>
  </si>
  <si>
    <t>82-66 #3</t>
  </si>
  <si>
    <t>82-66 #5</t>
  </si>
  <si>
    <t>8735a #3</t>
  </si>
  <si>
    <t>8735a #11</t>
  </si>
  <si>
    <t>3a</t>
  </si>
  <si>
    <t>3b</t>
  </si>
  <si>
    <t>14a</t>
  </si>
  <si>
    <t>14b</t>
  </si>
  <si>
    <t>#20</t>
  </si>
  <si>
    <t>Grove et al. (1997)</t>
  </si>
  <si>
    <t xml:space="preserve"> #38</t>
  </si>
  <si>
    <t>#39</t>
  </si>
  <si>
    <t>#33</t>
  </si>
  <si>
    <t>#45</t>
  </si>
  <si>
    <t>#3</t>
  </si>
  <si>
    <t>#1</t>
  </si>
  <si>
    <t>Holtz et al. (2005)</t>
  </si>
  <si>
    <t>#7</t>
  </si>
  <si>
    <t>#ACP1</t>
  </si>
  <si>
    <t>Larsen (2006)</t>
  </si>
  <si>
    <t>#ACP11</t>
  </si>
  <si>
    <t>#ACP14</t>
  </si>
  <si>
    <t>#ACP15</t>
  </si>
  <si>
    <t>#ACP16</t>
  </si>
  <si>
    <t>#ACP3</t>
  </si>
  <si>
    <t>#ACP7</t>
  </si>
  <si>
    <t>#ACP9</t>
  </si>
  <si>
    <t>#750DOM3</t>
  </si>
  <si>
    <t>Martel et al. (2013)</t>
  </si>
  <si>
    <t>#800CL3</t>
  </si>
  <si>
    <t>#750DOM3.5</t>
  </si>
  <si>
    <t>#750SAR3.5</t>
  </si>
  <si>
    <t># HPE1000</t>
  </si>
  <si>
    <t>Martel (2012)</t>
  </si>
  <si>
    <t># HPE1500</t>
  </si>
  <si>
    <t># PE1000</t>
  </si>
  <si>
    <t># PE1250</t>
  </si>
  <si>
    <t># PE1500C</t>
  </si>
  <si>
    <t># PE1750B</t>
  </si>
  <si>
    <t># T1000</t>
  </si>
  <si>
    <t># T1250</t>
  </si>
  <si>
    <t># T1500B</t>
  </si>
  <si>
    <t># VM250</t>
  </si>
  <si>
    <t>#PAF22</t>
  </si>
  <si>
    <t>Parman et al. (2011)</t>
  </si>
  <si>
    <t>#PAF5</t>
  </si>
  <si>
    <t>#PAF11</t>
  </si>
  <si>
    <t>#PAF8</t>
  </si>
  <si>
    <t>#PAF16</t>
  </si>
  <si>
    <t>#SAR3</t>
  </si>
  <si>
    <t>#SAR4</t>
  </si>
  <si>
    <t>#SAR16</t>
  </si>
  <si>
    <t>PEM 12-4</t>
  </si>
  <si>
    <t>PEM 12-15</t>
  </si>
  <si>
    <t>PEM 12-12</t>
  </si>
  <si>
    <t>PEM 12-18</t>
  </si>
  <si>
    <t>PEM 12-19</t>
  </si>
  <si>
    <t>PEM 12-22</t>
  </si>
  <si>
    <t>PEM 12-10</t>
  </si>
  <si>
    <t>PEM 22-9</t>
  </si>
  <si>
    <t>Z-342-17</t>
  </si>
  <si>
    <t>Z-342-12</t>
  </si>
  <si>
    <t>Z-348-06</t>
  </si>
  <si>
    <t>#WD62</t>
  </si>
  <si>
    <t>Rader &amp; Larsen (2013)</t>
  </si>
  <si>
    <t>Sissonb-10</t>
  </si>
  <si>
    <t>#149</t>
  </si>
  <si>
    <t>Takagi et al. (2005) #149</t>
  </si>
  <si>
    <t>#12</t>
  </si>
  <si>
    <t>Wagner et al. (1995)</t>
  </si>
  <si>
    <t>#14</t>
  </si>
  <si>
    <t>#13</t>
  </si>
  <si>
    <t>MLV36_750C_200MPa_120h</t>
  </si>
  <si>
    <t>Waters et al. (in review)</t>
  </si>
  <si>
    <t>MLV36_750C_200MPa_48h</t>
  </si>
  <si>
    <t>MLV36_800C_100MPa_48h</t>
  </si>
  <si>
    <t>MLV36_800C_150MPa_48h</t>
  </si>
  <si>
    <t>MLV36_850C_100MPa_48h</t>
  </si>
  <si>
    <t>MLV36_900C_50MPa_48h</t>
  </si>
  <si>
    <t>MLV44_750C_200MPa_48h</t>
  </si>
  <si>
    <t>MLV44_750C_200MPa_96h</t>
  </si>
  <si>
    <t>MLV44_800C_100MPa_48h</t>
  </si>
  <si>
    <t xml:space="preserve"> TEQ34_750C_200MPa_120h</t>
  </si>
  <si>
    <t>TEQ34_750C_250MPa_120h</t>
  </si>
  <si>
    <t>TEQ34_750C_300MPa_120h</t>
  </si>
  <si>
    <t>TEQ34_800C_150MPa_48h</t>
  </si>
  <si>
    <t>TEQ34_800C_200MPa_48h</t>
  </si>
  <si>
    <t>TEQ34_800C_250MPa_48h</t>
  </si>
  <si>
    <t>MLV44_750_200_48</t>
  </si>
  <si>
    <t>MLV44_750_200_96</t>
  </si>
  <si>
    <t>MLV44_800_100_72</t>
  </si>
  <si>
    <t>MLV36_900_50_48</t>
  </si>
  <si>
    <t>MLV36_750_220_48</t>
  </si>
  <si>
    <t>#16</t>
  </si>
  <si>
    <t>Aigner-Torres et al. (2007)</t>
  </si>
  <si>
    <t>#17</t>
  </si>
  <si>
    <t>#28</t>
  </si>
  <si>
    <t>#36</t>
  </si>
  <si>
    <t>#29</t>
  </si>
  <si>
    <t>#31</t>
  </si>
  <si>
    <t>#35</t>
  </si>
  <si>
    <t>#25</t>
  </si>
  <si>
    <t>#F1</t>
  </si>
  <si>
    <t>Bartels et al. (1991)</t>
  </si>
  <si>
    <t>#F4</t>
  </si>
  <si>
    <t>#F3</t>
  </si>
  <si>
    <t>Blundy 1997</t>
  </si>
  <si>
    <t>Blundy (1997)</t>
  </si>
  <si>
    <t>816-3-12</t>
  </si>
  <si>
    <t>Brugger et al. (2003)</t>
  </si>
  <si>
    <t>816-3-11</t>
  </si>
  <si>
    <t>Natural B-27</t>
  </si>
  <si>
    <t>#79-38b-1</t>
  </si>
  <si>
    <t>Grove et al. (1982)</t>
  </si>
  <si>
    <t>#79-38b-10</t>
  </si>
  <si>
    <t>#79-35g-10</t>
  </si>
  <si>
    <t>#79-9c-3</t>
  </si>
  <si>
    <t>#79-38b-11</t>
  </si>
  <si>
    <t>#79-9c-7</t>
  </si>
  <si>
    <t>#79-20e-4</t>
  </si>
  <si>
    <t>#79-35g-3</t>
  </si>
  <si>
    <t>#79-38b-2</t>
  </si>
  <si>
    <t>#79-9c-6</t>
  </si>
  <si>
    <t>#79-35g-12</t>
  </si>
  <si>
    <t>#79-38b-4</t>
  </si>
  <si>
    <t>#79-20e-1</t>
  </si>
  <si>
    <t>#79-35g-11</t>
  </si>
  <si>
    <t>#79-20e-5</t>
  </si>
  <si>
    <t>#79-20e-9</t>
  </si>
  <si>
    <t>ALV-528-1-1 #3</t>
  </si>
  <si>
    <t>Grove &amp; Bryan (1983)</t>
  </si>
  <si>
    <t>ALV-525-4B #3</t>
  </si>
  <si>
    <t>AII-32-12-6 #8</t>
  </si>
  <si>
    <t>AII-32-12-6 #10</t>
  </si>
  <si>
    <t>AII-96-6-42 #9</t>
  </si>
  <si>
    <t>AII-96-6-42 #10</t>
  </si>
  <si>
    <t>AII-96-6-42 #3</t>
  </si>
  <si>
    <t>AII-96-6-42 #1</t>
  </si>
  <si>
    <t>Grove et al. (2003)</t>
  </si>
  <si>
    <t>#139</t>
  </si>
  <si>
    <t>Grove &amp; Juster (1989)</t>
  </si>
  <si>
    <t>#147</t>
  </si>
  <si>
    <t>#157</t>
  </si>
  <si>
    <t>#156</t>
  </si>
  <si>
    <t>#155</t>
  </si>
  <si>
    <t>#38</t>
  </si>
  <si>
    <t>#A-1</t>
  </si>
  <si>
    <t>Juster et al. (1989)</t>
  </si>
  <si>
    <t>#A-18</t>
  </si>
  <si>
    <t>#A-6</t>
  </si>
  <si>
    <t>#A-8</t>
  </si>
  <si>
    <t>#A-10</t>
  </si>
  <si>
    <t>#A-22</t>
  </si>
  <si>
    <t>#A-23</t>
  </si>
  <si>
    <t>#A-25</t>
  </si>
  <si>
    <t>Mahood and Baker (1986)</t>
  </si>
  <si>
    <t>Mahood &amp; Baker (1986)</t>
  </si>
  <si>
    <t>#K-15 #15</t>
  </si>
  <si>
    <t>Sack et al. (1991)</t>
  </si>
  <si>
    <t>#CSQ-3 #7</t>
  </si>
  <si>
    <t>#TB-253 #7A</t>
  </si>
  <si>
    <t>#TB-253 #2A</t>
  </si>
  <si>
    <t>#PRT #5A</t>
  </si>
  <si>
    <t>#FG-519 #8A</t>
  </si>
  <si>
    <t>#COL-11/10 #7A</t>
  </si>
  <si>
    <t>#4-3-75</t>
  </si>
  <si>
    <t>Snyder et al. (1993)</t>
  </si>
  <si>
    <t>#4-3-77</t>
  </si>
  <si>
    <t>#4-83C-72</t>
  </si>
  <si>
    <t>Thy et al. (2006)</t>
  </si>
  <si>
    <t>Toplis et al. (1994)- Fe-100</t>
  </si>
  <si>
    <t>Toplis et al. (1994)</t>
  </si>
  <si>
    <t>Toplis and Carroll (1995)-Fe-16</t>
  </si>
  <si>
    <t>Toplis &amp; Carroll (1995)</t>
  </si>
  <si>
    <t>Toplis and Carroll (1995)-Fe-45</t>
  </si>
  <si>
    <t>Toplis and Carroll (1995)-Fe-36</t>
  </si>
  <si>
    <t>#6</t>
  </si>
  <si>
    <t>Tormey et al. (1987)</t>
  </si>
  <si>
    <t>#11</t>
  </si>
  <si>
    <t>#5</t>
  </si>
  <si>
    <t>TJ-37</t>
  </si>
  <si>
    <t>Vander Auwera et al. (1998)</t>
  </si>
  <si>
    <t>TJ-36</t>
  </si>
  <si>
    <t>TH-31</t>
  </si>
  <si>
    <t>TJ-26</t>
  </si>
  <si>
    <t>TJ-27</t>
  </si>
  <si>
    <t>TJ-30</t>
  </si>
  <si>
    <t>TJ-49</t>
  </si>
  <si>
    <t>WD-8A</t>
  </si>
  <si>
    <t>Yang et al. (1996)-2004-3-1-50</t>
  </si>
  <si>
    <t>Yang et al. (1996)</t>
  </si>
  <si>
    <t>Yang et al. (1996)-2004-3-1-40</t>
  </si>
  <si>
    <t>Yang et al. (1996)-2004-3-1-20</t>
  </si>
  <si>
    <t>Yang et al. (1996)-67-032-110</t>
  </si>
  <si>
    <t>Yang et al. (1996)-62-002-110</t>
  </si>
  <si>
    <t>Yang et al. (1996)-RE-46-9</t>
  </si>
  <si>
    <t>Yang et al. (1996)-RE-46-14</t>
  </si>
  <si>
    <t>Yang et al. (1996)-RE-46-8</t>
  </si>
  <si>
    <t>P_kbar</t>
  </si>
  <si>
    <r>
      <t>SiO</t>
    </r>
    <r>
      <rPr>
        <b/>
        <vertAlign val="subscript"/>
        <sz val="9"/>
        <color theme="1"/>
        <rFont val="Times New Roman"/>
      </rPr>
      <t>2_Liq</t>
    </r>
  </si>
  <si>
    <r>
      <t>TiO</t>
    </r>
    <r>
      <rPr>
        <b/>
        <vertAlign val="subscript"/>
        <sz val="9"/>
        <color theme="1"/>
        <rFont val="Times New Roman"/>
      </rPr>
      <t>2_Liq</t>
    </r>
  </si>
  <si>
    <r>
      <t>Al</t>
    </r>
    <r>
      <rPr>
        <b/>
        <vertAlign val="subscript"/>
        <sz val="9"/>
        <color theme="1"/>
        <rFont val="Times New Roman"/>
      </rPr>
      <t>2</t>
    </r>
    <r>
      <rPr>
        <b/>
        <sz val="9"/>
        <color theme="1"/>
        <rFont val="Times New Roman"/>
      </rPr>
      <t>O</t>
    </r>
    <r>
      <rPr>
        <b/>
        <vertAlign val="subscript"/>
        <sz val="9"/>
        <color theme="1"/>
        <rFont val="Times New Roman"/>
      </rPr>
      <t>3_Liq</t>
    </r>
  </si>
  <si>
    <r>
      <t>Na</t>
    </r>
    <r>
      <rPr>
        <b/>
        <vertAlign val="subscript"/>
        <sz val="9"/>
        <color theme="1"/>
        <rFont val="Times New Roman"/>
      </rPr>
      <t>2</t>
    </r>
    <r>
      <rPr>
        <b/>
        <sz val="9"/>
        <color theme="1"/>
        <rFont val="Times New Roman"/>
      </rPr>
      <t>O_Liq</t>
    </r>
  </si>
  <si>
    <r>
      <t>K</t>
    </r>
    <r>
      <rPr>
        <b/>
        <vertAlign val="subscript"/>
        <sz val="9"/>
        <color theme="1"/>
        <rFont val="Times New Roman"/>
      </rPr>
      <t>2</t>
    </r>
    <r>
      <rPr>
        <b/>
        <sz val="9"/>
        <color theme="1"/>
        <rFont val="Times New Roman"/>
      </rPr>
      <t>O_Liq</t>
    </r>
  </si>
  <si>
    <r>
      <t>H</t>
    </r>
    <r>
      <rPr>
        <b/>
        <vertAlign val="subscript"/>
        <sz val="9"/>
        <color theme="1"/>
        <rFont val="Times New Roman"/>
      </rPr>
      <t>2</t>
    </r>
    <r>
      <rPr>
        <b/>
        <sz val="9"/>
        <color theme="1"/>
        <rFont val="Times New Roman"/>
      </rPr>
      <t>O_Liq</t>
    </r>
  </si>
  <si>
    <t>Masotta2013</t>
  </si>
  <si>
    <t>Have emailed and requested it</t>
  </si>
  <si>
    <r>
      <t>H</t>
    </r>
    <r>
      <rPr>
        <b/>
        <vertAlign val="subscript"/>
        <sz val="12"/>
        <rFont val="Arial"/>
        <family val="2"/>
      </rPr>
      <t>2O_Liq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</si>
</sst>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164" formatCode="0.0"/>
    <numFmt numFmtId="165" formatCode="0.0000"/>
    <numFmt numFmtId="166" formatCode="0.000"/>
  </numFmts>
  <fonts count="4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2"/>
      <name val="Arial"/>
      <family val="2"/>
    </font>
    <font>
      <b/>
      <vertAlign val="subscript"/>
      <sz val="12"/>
      <name val="Arial"/>
      <family val="2"/>
    </font>
    <font>
      <b/>
      <i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Times New Roman"/>
      <family val="1"/>
    </font>
    <font>
      <b/>
      <sz val="10"/>
      <color rgb="FF0000FF"/>
      <name val="Arial"/>
      <family val="2"/>
    </font>
    <font>
      <sz val="10"/>
      <name val="Times New Roman"/>
      <family val="1"/>
      <charset val="204"/>
    </font>
    <font>
      <b/>
      <sz val="12"/>
      <color theme="1"/>
      <name val="Arial"/>
      <family val="2"/>
    </font>
    <font>
      <sz val="12"/>
      <color theme="6" tint="-0.499984740745262"/>
      <name val="Arial"/>
      <family val="2"/>
    </font>
    <font>
      <sz val="12"/>
      <name val="Arial"/>
      <family val="2"/>
    </font>
    <font>
      <sz val="12"/>
      <name val="Verdana"/>
      <family val="2"/>
    </font>
    <font>
      <sz val="12"/>
      <name val="Calibri"/>
      <family val="2"/>
      <scheme val="minor"/>
    </font>
    <font>
      <b/>
      <sz val="14"/>
      <color indexed="8"/>
      <name val="Arial"/>
    </font>
    <font>
      <sz val="14"/>
      <name val="Verdana"/>
    </font>
    <font>
      <b/>
      <sz val="14"/>
      <name val="Arial"/>
    </font>
    <font>
      <b/>
      <sz val="14"/>
      <color rgb="FF3366FF"/>
      <name val="Arial"/>
    </font>
    <font>
      <sz val="14"/>
      <color indexed="18"/>
      <name val="Verdana"/>
    </font>
    <font>
      <sz val="14"/>
      <color indexed="10"/>
      <name val="Arial"/>
      <family val="2"/>
    </font>
    <font>
      <b/>
      <sz val="16"/>
      <name val="Arial"/>
    </font>
    <font>
      <b/>
      <sz val="14"/>
      <color rgb="FFFF0000"/>
      <name val="Arial"/>
    </font>
    <font>
      <b/>
      <sz val="12"/>
      <color rgb="FFFF0000"/>
      <name val="Arial"/>
    </font>
    <font>
      <b/>
      <sz val="12"/>
      <color indexed="10"/>
      <name val="Arial"/>
    </font>
    <font>
      <b/>
      <sz val="12"/>
      <name val="Arial"/>
    </font>
    <font>
      <b/>
      <sz val="14"/>
      <color indexed="10"/>
      <name val="Arial"/>
    </font>
    <font>
      <b/>
      <sz val="11"/>
      <name val="Arial"/>
    </font>
    <font>
      <sz val="14"/>
      <color rgb="FFFF0000"/>
      <name val="Arial"/>
    </font>
    <font>
      <sz val="12"/>
      <color indexed="10"/>
      <name val="Arial"/>
      <family val="2"/>
    </font>
    <font>
      <b/>
      <sz val="11"/>
      <color indexed="8"/>
      <name val="Verdana"/>
    </font>
    <font>
      <sz val="12"/>
      <color theme="1"/>
      <name val="Arial"/>
      <family val="2"/>
    </font>
    <font>
      <sz val="10"/>
      <color indexed="8"/>
      <name val="Verdana"/>
    </font>
    <font>
      <sz val="12"/>
      <name val="Arial"/>
    </font>
    <font>
      <sz val="12"/>
      <color indexed="8"/>
      <name val="Verdana"/>
    </font>
    <font>
      <b/>
      <sz val="9"/>
      <color theme="1"/>
      <name val="Times New Roman"/>
    </font>
    <font>
      <b/>
      <vertAlign val="subscript"/>
      <sz val="9"/>
      <color theme="1"/>
      <name val="Times New Roman"/>
    </font>
    <font>
      <sz val="9"/>
      <name val="Times New Roman"/>
    </font>
    <font>
      <sz val="9"/>
      <color theme="1"/>
      <name val="Times New Roman"/>
    </font>
    <font>
      <sz val="10"/>
      <name val="Verdana"/>
    </font>
    <font>
      <sz val="9"/>
      <color rgb="FF000000"/>
      <name val="Times New Roman"/>
    </font>
    <font>
      <sz val="9"/>
      <name val="Times"/>
    </font>
    <font>
      <sz val="9"/>
      <color rgb="FF9C0006"/>
      <name val="Times New Roman"/>
    </font>
    <font>
      <sz val="9"/>
      <color rgb="FF666666"/>
      <name val="Times New Roman"/>
    </font>
  </fonts>
  <fills count="10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6" fillId="0" borderId="0"/>
    <xf numFmtId="0" fontId="13" fillId="0" borderId="0"/>
    <xf numFmtId="0" fontId="39" fillId="0" borderId="0"/>
  </cellStyleXfs>
  <cellXfs count="125">
    <xf numFmtId="0" fontId="0" fillId="0" borderId="0" xfId="0"/>
    <xf numFmtId="0" fontId="2" fillId="3" borderId="0" xfId="0" applyFont="1" applyFill="1"/>
    <xf numFmtId="0" fontId="2" fillId="3" borderId="0" xfId="0" applyFont="1" applyFill="1" applyAlignment="1">
      <alignment horizontal="right"/>
    </xf>
    <xf numFmtId="0" fontId="2" fillId="4" borderId="1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5" fillId="3" borderId="0" xfId="0" applyFont="1" applyFill="1"/>
    <xf numFmtId="0" fontId="6" fillId="3" borderId="0" xfId="0" applyFont="1" applyFill="1" applyAlignment="1">
      <alignment horizontal="right"/>
    </xf>
    <xf numFmtId="2" fontId="6" fillId="4" borderId="3" xfId="0" applyNumberFormat="1" applyFont="1" applyFill="1" applyBorder="1" applyAlignment="1">
      <alignment horizontal="center"/>
    </xf>
    <xf numFmtId="2" fontId="6" fillId="4" borderId="0" xfId="0" applyNumberFormat="1" applyFont="1" applyFill="1" applyAlignment="1">
      <alignment horizontal="center"/>
    </xf>
    <xf numFmtId="164" fontId="6" fillId="3" borderId="0" xfId="0" applyNumberFormat="1" applyFont="1" applyFill="1" applyAlignment="1">
      <alignment horizontal="right"/>
    </xf>
    <xf numFmtId="164" fontId="7" fillId="3" borderId="0" xfId="0" applyNumberFormat="1" applyFont="1" applyFill="1" applyAlignment="1">
      <alignment horizontal="right"/>
    </xf>
    <xf numFmtId="0" fontId="8" fillId="3" borderId="0" xfId="0" applyFont="1" applyFill="1"/>
    <xf numFmtId="1" fontId="9" fillId="3" borderId="0" xfId="2" applyNumberFormat="1" applyFont="1" applyFill="1" applyAlignment="1">
      <alignment horizontal="right" vertical="center"/>
    </xf>
    <xf numFmtId="0" fontId="8" fillId="3" borderId="2" xfId="0" applyFont="1" applyFill="1" applyBorder="1"/>
    <xf numFmtId="0" fontId="6" fillId="3" borderId="2" xfId="0" applyFont="1" applyFill="1" applyBorder="1" applyAlignment="1">
      <alignment horizontal="right"/>
    </xf>
    <xf numFmtId="2" fontId="6" fillId="4" borderId="1" xfId="0" applyNumberFormat="1" applyFont="1" applyFill="1" applyBorder="1" applyAlignment="1">
      <alignment horizontal="center"/>
    </xf>
    <xf numFmtId="2" fontId="6" fillId="4" borderId="2" xfId="0" applyNumberFormat="1" applyFont="1" applyFill="1" applyBorder="1" applyAlignment="1">
      <alignment horizontal="center"/>
    </xf>
    <xf numFmtId="0" fontId="10" fillId="0" borderId="0" xfId="0" applyFont="1"/>
    <xf numFmtId="164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left" vertical="top"/>
    </xf>
    <xf numFmtId="0" fontId="2" fillId="0" borderId="0" xfId="0" applyFont="1"/>
    <xf numFmtId="0" fontId="2" fillId="0" borderId="0" xfId="0" applyFont="1" applyAlignment="1">
      <alignment horizontal="center"/>
    </xf>
    <xf numFmtId="0" fontId="11" fillId="0" borderId="0" xfId="0" applyFont="1"/>
    <xf numFmtId="0" fontId="11" fillId="0" borderId="0" xfId="0" applyFont="1" applyAlignment="1">
      <alignment horizontal="center"/>
    </xf>
    <xf numFmtId="1" fontId="11" fillId="0" borderId="0" xfId="0" applyNumberFormat="1" applyFont="1" applyAlignment="1">
      <alignment horizontal="center"/>
    </xf>
    <xf numFmtId="1" fontId="11" fillId="0" borderId="0" xfId="0" applyNumberFormat="1" applyFont="1"/>
    <xf numFmtId="0" fontId="12" fillId="0" borderId="0" xfId="0" applyFont="1"/>
    <xf numFmtId="0" fontId="11" fillId="0" borderId="0" xfId="3" applyFont="1" applyAlignment="1">
      <alignment horizontal="left"/>
    </xf>
    <xf numFmtId="2" fontId="11" fillId="0" borderId="0" xfId="0" applyNumberFormat="1" applyFont="1"/>
    <xf numFmtId="164" fontId="11" fillId="0" borderId="0" xfId="0" applyNumberFormat="1" applyFont="1" applyAlignment="1">
      <alignment horizontal="center"/>
    </xf>
    <xf numFmtId="0" fontId="14" fillId="0" borderId="0" xfId="0" applyFont="1"/>
    <xf numFmtId="2" fontId="14" fillId="0" borderId="0" xfId="0" applyNumberFormat="1" applyFont="1"/>
    <xf numFmtId="0" fontId="15" fillId="0" borderId="4" xfId="0" applyFont="1" applyBorder="1" applyAlignment="1">
      <alignment horizontal="center"/>
    </xf>
    <xf numFmtId="0" fontId="15" fillId="0" borderId="5" xfId="0" applyFont="1" applyBorder="1" applyAlignment="1">
      <alignment horizontal="center"/>
    </xf>
    <xf numFmtId="0" fontId="15" fillId="0" borderId="0" xfId="0" applyFont="1" applyAlignment="1">
      <alignment horizontal="center"/>
    </xf>
    <xf numFmtId="0" fontId="16" fillId="0" borderId="6" xfId="0" applyFont="1" applyBorder="1" applyAlignment="1">
      <alignment horizontal="center"/>
    </xf>
    <xf numFmtId="0" fontId="17" fillId="0" borderId="6" xfId="0" applyFont="1" applyBorder="1" applyAlignment="1">
      <alignment horizontal="center"/>
    </xf>
    <xf numFmtId="0" fontId="18" fillId="0" borderId="0" xfId="0" applyFont="1"/>
    <xf numFmtId="0" fontId="19" fillId="0" borderId="6" xfId="0" applyFont="1" applyBorder="1" applyAlignment="1">
      <alignment horizontal="center"/>
    </xf>
    <xf numFmtId="0" fontId="20" fillId="0" borderId="0" xfId="0" applyFont="1"/>
    <xf numFmtId="0" fontId="21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0" fontId="24" fillId="0" borderId="0" xfId="0" applyFont="1" applyAlignment="1">
      <alignment horizontal="center"/>
    </xf>
    <xf numFmtId="0" fontId="2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6" fillId="0" borderId="0" xfId="0" applyFont="1" applyAlignment="1">
      <alignment horizontal="center"/>
    </xf>
    <xf numFmtId="0" fontId="27" fillId="0" borderId="7" xfId="0" applyFont="1" applyBorder="1" applyAlignment="1">
      <alignment horizontal="center"/>
    </xf>
    <xf numFmtId="0" fontId="20" fillId="0" borderId="0" xfId="0" applyFont="1" applyAlignment="1">
      <alignment horizontal="center"/>
    </xf>
    <xf numFmtId="0" fontId="28" fillId="0" borderId="0" xfId="0" applyFont="1"/>
    <xf numFmtId="0" fontId="24" fillId="0" borderId="0" xfId="0" applyFont="1"/>
    <xf numFmtId="0" fontId="29" fillId="0" borderId="0" xfId="0" applyFont="1"/>
    <xf numFmtId="0" fontId="30" fillId="0" borderId="7" xfId="0" applyFont="1" applyBorder="1" applyAlignment="1">
      <alignment horizontal="center"/>
    </xf>
    <xf numFmtId="0" fontId="0" fillId="0" borderId="8" xfId="0" applyBorder="1" applyAlignment="1">
      <alignment horizontal="center"/>
    </xf>
    <xf numFmtId="165" fontId="0" fillId="0" borderId="0" xfId="0" applyNumberFormat="1" applyAlignment="1">
      <alignment horizontal="center"/>
    </xf>
    <xf numFmtId="0" fontId="31" fillId="0" borderId="0" xfId="0" applyFont="1"/>
    <xf numFmtId="0" fontId="31" fillId="0" borderId="0" xfId="0" applyFont="1" applyAlignment="1">
      <alignment horizontal="center"/>
    </xf>
    <xf numFmtId="0" fontId="31" fillId="5" borderId="0" xfId="0" applyFont="1" applyFill="1" applyAlignment="1">
      <alignment horizontal="center"/>
    </xf>
    <xf numFmtId="164" fontId="31" fillId="6" borderId="0" xfId="0" applyNumberFormat="1" applyFont="1" applyFill="1" applyAlignment="1">
      <alignment horizontal="center"/>
    </xf>
    <xf numFmtId="164" fontId="31" fillId="0" borderId="0" xfId="0" applyNumberFormat="1" applyFont="1" applyAlignment="1">
      <alignment horizontal="center"/>
    </xf>
    <xf numFmtId="166" fontId="31" fillId="6" borderId="0" xfId="0" applyNumberFormat="1" applyFont="1" applyFill="1" applyAlignment="1">
      <alignment horizontal="center"/>
    </xf>
    <xf numFmtId="1" fontId="31" fillId="6" borderId="0" xfId="0" applyNumberFormat="1" applyFont="1" applyFill="1" applyAlignment="1">
      <alignment horizontal="center"/>
    </xf>
    <xf numFmtId="1" fontId="31" fillId="0" borderId="0" xfId="0" applyNumberFormat="1" applyFont="1" applyAlignment="1">
      <alignment horizontal="center"/>
    </xf>
    <xf numFmtId="166" fontId="31" fillId="7" borderId="0" xfId="0" applyNumberFormat="1" applyFont="1" applyFill="1" applyAlignment="1">
      <alignment horizontal="center"/>
    </xf>
    <xf numFmtId="0" fontId="32" fillId="0" borderId="0" xfId="0" applyFont="1"/>
    <xf numFmtId="165" fontId="31" fillId="0" borderId="0" xfId="0" applyNumberFormat="1" applyFont="1"/>
    <xf numFmtId="0" fontId="31" fillId="5" borderId="0" xfId="0" applyFont="1" applyFill="1" applyAlignment="1">
      <alignment horizontal="center" wrapText="1"/>
    </xf>
    <xf numFmtId="2" fontId="31" fillId="5" borderId="0" xfId="0" applyNumberFormat="1" applyFont="1" applyFill="1" applyAlignment="1">
      <alignment horizontal="center"/>
    </xf>
    <xf numFmtId="2" fontId="31" fillId="5" borderId="0" xfId="0" applyNumberFormat="1" applyFont="1" applyFill="1" applyAlignment="1">
      <alignment horizontal="right"/>
    </xf>
    <xf numFmtId="2" fontId="31" fillId="5" borderId="0" xfId="0" applyNumberFormat="1" applyFont="1" applyFill="1"/>
    <xf numFmtId="0" fontId="33" fillId="0" borderId="0" xfId="0" applyFont="1"/>
    <xf numFmtId="0" fontId="34" fillId="0" borderId="0" xfId="0" applyFont="1"/>
    <xf numFmtId="0" fontId="31" fillId="8" borderId="0" xfId="0" applyFont="1" applyFill="1"/>
    <xf numFmtId="0" fontId="31" fillId="8" borderId="0" xfId="0" applyFont="1" applyFill="1" applyAlignment="1">
      <alignment horizontal="center"/>
    </xf>
    <xf numFmtId="164" fontId="31" fillId="8" borderId="0" xfId="0" applyNumberFormat="1" applyFont="1" applyFill="1" applyAlignment="1">
      <alignment horizontal="center"/>
    </xf>
    <xf numFmtId="166" fontId="31" fillId="8" borderId="0" xfId="0" applyNumberFormat="1" applyFont="1" applyFill="1" applyAlignment="1">
      <alignment horizontal="center"/>
    </xf>
    <xf numFmtId="1" fontId="31" fillId="8" borderId="0" xfId="0" applyNumberFormat="1" applyFont="1" applyFill="1" applyAlignment="1">
      <alignment horizontal="center"/>
    </xf>
    <xf numFmtId="0" fontId="0" fillId="8" borderId="0" xfId="0" applyFill="1"/>
    <xf numFmtId="0" fontId="32" fillId="8" borderId="0" xfId="0" applyFont="1" applyFill="1"/>
    <xf numFmtId="165" fontId="31" fillId="8" borderId="0" xfId="0" applyNumberFormat="1" applyFont="1" applyFill="1"/>
    <xf numFmtId="0" fontId="31" fillId="9" borderId="0" xfId="0" applyFont="1" applyFill="1"/>
    <xf numFmtId="0" fontId="31" fillId="9" borderId="0" xfId="0" applyFont="1" applyFill="1" applyAlignment="1">
      <alignment horizontal="center"/>
    </xf>
    <xf numFmtId="164" fontId="31" fillId="9" borderId="0" xfId="0" applyNumberFormat="1" applyFont="1" applyFill="1" applyAlignment="1">
      <alignment horizontal="center"/>
    </xf>
    <xf numFmtId="166" fontId="31" fillId="9" borderId="0" xfId="0" applyNumberFormat="1" applyFont="1" applyFill="1" applyAlignment="1">
      <alignment horizontal="center"/>
    </xf>
    <xf numFmtId="1" fontId="31" fillId="9" borderId="0" xfId="0" applyNumberFormat="1" applyFont="1" applyFill="1" applyAlignment="1">
      <alignment horizontal="center"/>
    </xf>
    <xf numFmtId="0" fontId="0" fillId="9" borderId="0" xfId="0" applyFill="1"/>
    <xf numFmtId="0" fontId="32" fillId="9" borderId="0" xfId="0" applyFont="1" applyFill="1"/>
    <xf numFmtId="165" fontId="31" fillId="9" borderId="0" xfId="0" applyNumberFormat="1" applyFont="1" applyFill="1"/>
    <xf numFmtId="0" fontId="31" fillId="7" borderId="0" xfId="0" applyFont="1" applyFill="1"/>
    <xf numFmtId="0" fontId="31" fillId="7" borderId="0" xfId="0" applyFont="1" applyFill="1" applyAlignment="1">
      <alignment horizontal="center"/>
    </xf>
    <xf numFmtId="164" fontId="31" fillId="7" borderId="0" xfId="0" applyNumberFormat="1" applyFont="1" applyFill="1" applyAlignment="1">
      <alignment horizontal="center"/>
    </xf>
    <xf numFmtId="1" fontId="31" fillId="7" borderId="0" xfId="0" applyNumberFormat="1" applyFont="1" applyFill="1" applyAlignment="1">
      <alignment horizontal="center"/>
    </xf>
    <xf numFmtId="0" fontId="0" fillId="7" borderId="0" xfId="0" applyFill="1"/>
    <xf numFmtId="0" fontId="32" fillId="7" borderId="0" xfId="0" applyFont="1" applyFill="1"/>
    <xf numFmtId="165" fontId="31" fillId="7" borderId="0" xfId="0" applyNumberFormat="1" applyFont="1" applyFill="1"/>
    <xf numFmtId="0" fontId="35" fillId="0" borderId="0" xfId="0" applyFont="1"/>
    <xf numFmtId="2" fontId="35" fillId="0" borderId="0" xfId="0" applyNumberFormat="1" applyFont="1"/>
    <xf numFmtId="0" fontId="35" fillId="0" borderId="0" xfId="0" applyFont="1" applyAlignment="1">
      <alignment wrapText="1"/>
    </xf>
    <xf numFmtId="2" fontId="35" fillId="0" borderId="0" xfId="0" applyNumberFormat="1" applyFont="1" applyAlignment="1">
      <alignment wrapText="1"/>
    </xf>
    <xf numFmtId="164" fontId="35" fillId="0" borderId="0" xfId="0" applyNumberFormat="1" applyFont="1" applyAlignment="1">
      <alignment wrapText="1"/>
    </xf>
    <xf numFmtId="164" fontId="35" fillId="0" borderId="0" xfId="0" applyNumberFormat="1" applyFont="1"/>
    <xf numFmtId="0" fontId="37" fillId="0" borderId="0" xfId="0" applyFont="1"/>
    <xf numFmtId="2" fontId="37" fillId="0" borderId="0" xfId="0" applyNumberFormat="1" applyFont="1"/>
    <xf numFmtId="0" fontId="38" fillId="0" borderId="0" xfId="0" applyFont="1"/>
    <xf numFmtId="2" fontId="38" fillId="0" borderId="0" xfId="0" applyNumberFormat="1" applyFont="1"/>
    <xf numFmtId="164" fontId="38" fillId="0" borderId="0" xfId="0" applyNumberFormat="1" applyFont="1"/>
    <xf numFmtId="0" fontId="37" fillId="0" borderId="0" xfId="1" applyFont="1" applyFill="1"/>
    <xf numFmtId="2" fontId="37" fillId="0" borderId="0" xfId="0" applyNumberFormat="1" applyFont="1" applyAlignment="1">
      <alignment horizontal="right"/>
    </xf>
    <xf numFmtId="2" fontId="37" fillId="0" borderId="0" xfId="4" applyNumberFormat="1" applyFont="1"/>
    <xf numFmtId="0" fontId="37" fillId="0" borderId="0" xfId="0" applyFont="1" applyAlignment="1">
      <alignment horizontal="left"/>
    </xf>
    <xf numFmtId="6" fontId="38" fillId="0" borderId="0" xfId="0" applyNumberFormat="1" applyFont="1"/>
    <xf numFmtId="0" fontId="37" fillId="0" borderId="0" xfId="0" applyFont="1" applyAlignment="1">
      <alignment wrapText="1"/>
    </xf>
    <xf numFmtId="164" fontId="37" fillId="0" borderId="0" xfId="0" applyNumberFormat="1" applyFont="1"/>
    <xf numFmtId="2" fontId="37" fillId="0" borderId="0" xfId="1" applyNumberFormat="1" applyFont="1" applyFill="1" applyBorder="1" applyAlignment="1">
      <alignment horizontal="right"/>
    </xf>
    <xf numFmtId="0" fontId="38" fillId="0" borderId="0" xfId="0" applyFont="1" applyAlignment="1">
      <alignment wrapText="1"/>
    </xf>
    <xf numFmtId="2" fontId="40" fillId="0" borderId="0" xfId="0" applyNumberFormat="1" applyFont="1" applyAlignment="1">
      <alignment horizontal="center" vertical="center"/>
    </xf>
    <xf numFmtId="164" fontId="41" fillId="0" borderId="0" xfId="0" applyNumberFormat="1" applyFont="1"/>
    <xf numFmtId="0" fontId="42" fillId="0" borderId="0" xfId="1" applyFont="1" applyFill="1"/>
    <xf numFmtId="2" fontId="42" fillId="0" borderId="0" xfId="1" applyNumberFormat="1" applyFont="1" applyFill="1"/>
    <xf numFmtId="0" fontId="43" fillId="0" borderId="0" xfId="0" applyFont="1"/>
    <xf numFmtId="2" fontId="43" fillId="0" borderId="0" xfId="0" applyNumberFormat="1" applyFont="1"/>
    <xf numFmtId="14" fontId="37" fillId="0" borderId="0" xfId="0" applyNumberFormat="1" applyFont="1"/>
    <xf numFmtId="0" fontId="37" fillId="0" borderId="0" xfId="4" applyFont="1"/>
    <xf numFmtId="0" fontId="2" fillId="4" borderId="0" xfId="0" applyFont="1" applyFill="1" applyBorder="1" applyAlignment="1">
      <alignment horizontal="center"/>
    </xf>
  </cellXfs>
  <cellStyles count="5">
    <cellStyle name="Bad" xfId="1" builtinId="27"/>
    <cellStyle name="Normal" xfId="0" builtinId="0"/>
    <cellStyle name="Normal 2" xfId="3" xr:uid="{A1B37A62-6BF0-4ADD-96DB-8EE381F0551E}"/>
    <cellStyle name="Normal 2 16" xfId="4" xr:uid="{1830C40C-2ED5-46E5-880A-FA6B4A4E80B5}"/>
    <cellStyle name="Normal_Experimental results ver3" xfId="2" xr:uid="{F7DF64D0-C558-4F00-A401-187E3FEC530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BDC4B8-A04D-4B80-B1C9-E0A4F8735124}">
  <dimension ref="A1:B10"/>
  <sheetViews>
    <sheetView workbookViewId="0">
      <selection activeCell="A11" sqref="A11"/>
    </sheetView>
  </sheetViews>
  <sheetFormatPr defaultRowHeight="14.4" x14ac:dyDescent="0.3"/>
  <cols>
    <col min="1" max="1" width="30.33203125" customWidth="1"/>
  </cols>
  <sheetData>
    <row r="1" spans="1:2" x14ac:dyDescent="0.3">
      <c r="A1" t="s">
        <v>0</v>
      </c>
    </row>
    <row r="4" spans="1:2" x14ac:dyDescent="0.3">
      <c r="A4" t="s">
        <v>1078</v>
      </c>
      <c r="B4" t="s">
        <v>1</v>
      </c>
    </row>
    <row r="5" spans="1:2" x14ac:dyDescent="0.3">
      <c r="A5" t="s">
        <v>1079</v>
      </c>
      <c r="B5" t="s">
        <v>1083</v>
      </c>
    </row>
    <row r="6" spans="1:2" x14ac:dyDescent="0.3">
      <c r="A6" t="s">
        <v>1080</v>
      </c>
      <c r="B6" t="s">
        <v>1084</v>
      </c>
    </row>
    <row r="7" spans="1:2" x14ac:dyDescent="0.3">
      <c r="A7" t="s">
        <v>1081</v>
      </c>
      <c r="B7" t="s">
        <v>1085</v>
      </c>
    </row>
    <row r="8" spans="1:2" x14ac:dyDescent="0.3">
      <c r="A8" t="s">
        <v>1082</v>
      </c>
      <c r="B8" t="s">
        <v>1086</v>
      </c>
    </row>
    <row r="9" spans="1:2" x14ac:dyDescent="0.3">
      <c r="A9" t="s">
        <v>1087</v>
      </c>
      <c r="B9" t="s">
        <v>1088</v>
      </c>
    </row>
    <row r="10" spans="1:2" x14ac:dyDescent="0.3">
      <c r="A10" t="s">
        <v>1331</v>
      </c>
      <c r="B10" t="s">
        <v>1332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26594-B6FA-4C8F-9B61-D8D97ACBD5D4}">
  <dimension ref="A1:W73"/>
  <sheetViews>
    <sheetView tabSelected="1" workbookViewId="0">
      <selection activeCell="E2" sqref="E2"/>
    </sheetView>
  </sheetViews>
  <sheetFormatPr defaultRowHeight="14.4" x14ac:dyDescent="0.3"/>
  <sheetData>
    <row r="1" spans="1:23" ht="18" x14ac:dyDescent="0.4">
      <c r="A1" s="1" t="s">
        <v>2</v>
      </c>
      <c r="B1" s="2" t="s">
        <v>3</v>
      </c>
      <c r="C1" s="2" t="s">
        <v>4</v>
      </c>
      <c r="D1" s="2" t="s">
        <v>5</v>
      </c>
      <c r="E1" s="2" t="s">
        <v>1333</v>
      </c>
      <c r="F1" s="2" t="s">
        <v>6</v>
      </c>
      <c r="G1" s="2" t="s">
        <v>7</v>
      </c>
      <c r="H1" s="2"/>
      <c r="I1" s="3" t="s">
        <v>73</v>
      </c>
      <c r="J1" s="4" t="s">
        <v>74</v>
      </c>
      <c r="K1" s="4" t="s">
        <v>75</v>
      </c>
      <c r="L1" s="4" t="s">
        <v>76</v>
      </c>
      <c r="M1" s="4" t="s">
        <v>77</v>
      </c>
      <c r="N1" s="4" t="s">
        <v>78</v>
      </c>
      <c r="O1" s="4" t="s">
        <v>79</v>
      </c>
      <c r="P1" s="4" t="s">
        <v>80</v>
      </c>
      <c r="Q1" s="4" t="s">
        <v>81</v>
      </c>
      <c r="R1" s="4" t="s">
        <v>82</v>
      </c>
      <c r="S1" s="4" t="s">
        <v>8</v>
      </c>
      <c r="T1" s="4" t="s">
        <v>9</v>
      </c>
      <c r="U1" s="124" t="s">
        <v>107</v>
      </c>
      <c r="V1" s="124" t="s">
        <v>1324</v>
      </c>
      <c r="W1" s="124" t="s">
        <v>95</v>
      </c>
    </row>
    <row r="2" spans="1:23" x14ac:dyDescent="0.3">
      <c r="A2" s="5" t="s">
        <v>10</v>
      </c>
      <c r="B2" s="6">
        <v>1446</v>
      </c>
      <c r="C2" s="6">
        <v>1050</v>
      </c>
      <c r="D2" s="6">
        <v>1500</v>
      </c>
      <c r="E2" s="6"/>
      <c r="F2" s="6"/>
      <c r="G2" s="6"/>
      <c r="H2" s="6"/>
      <c r="I2" s="7">
        <v>42.43</v>
      </c>
      <c r="J2" s="8">
        <v>2.5</v>
      </c>
      <c r="K2" s="8">
        <v>12.97</v>
      </c>
      <c r="L2" s="8">
        <v>0.31</v>
      </c>
      <c r="M2" s="8">
        <v>7.8</v>
      </c>
      <c r="N2" s="8">
        <v>0.09</v>
      </c>
      <c r="O2" s="8">
        <v>15.56</v>
      </c>
      <c r="P2" s="8">
        <v>11.21</v>
      </c>
      <c r="Q2" s="8">
        <v>2.41</v>
      </c>
      <c r="R2" s="8">
        <v>1.61</v>
      </c>
      <c r="S2" s="8"/>
      <c r="T2" s="8"/>
      <c r="U2">
        <f>C2+273.15</f>
        <v>1323.15</v>
      </c>
      <c r="V2">
        <f>D2/100</f>
        <v>15</v>
      </c>
      <c r="W2" t="str">
        <f>IF(E2&gt;0, E2, "")</f>
        <v/>
      </c>
    </row>
    <row r="3" spans="1:23" x14ac:dyDescent="0.3">
      <c r="A3" s="5" t="s">
        <v>10</v>
      </c>
      <c r="B3" s="6">
        <v>1447</v>
      </c>
      <c r="C3" s="6">
        <v>1050</v>
      </c>
      <c r="D3" s="6">
        <v>1000</v>
      </c>
      <c r="E3" s="6"/>
      <c r="F3" s="6"/>
      <c r="G3" s="6"/>
      <c r="H3" s="6"/>
      <c r="I3" s="7">
        <v>41.19</v>
      </c>
      <c r="J3" s="8">
        <v>2.62</v>
      </c>
      <c r="K3" s="8">
        <v>12.25</v>
      </c>
      <c r="L3" s="8">
        <v>0.1</v>
      </c>
      <c r="M3" s="8">
        <v>9.44</v>
      </c>
      <c r="N3" s="8">
        <v>0.11</v>
      </c>
      <c r="O3" s="8">
        <v>15.67</v>
      </c>
      <c r="P3" s="8">
        <v>11.54</v>
      </c>
      <c r="Q3" s="8">
        <v>2.44</v>
      </c>
      <c r="R3" s="8">
        <v>1.4</v>
      </c>
      <c r="S3" s="8"/>
      <c r="T3" s="8"/>
      <c r="U3">
        <f t="shared" ref="U3:U66" si="0">C3+273.15</f>
        <v>1323.15</v>
      </c>
      <c r="V3">
        <f t="shared" ref="V3:V66" si="1">D3/100</f>
        <v>10</v>
      </c>
      <c r="W3" t="str">
        <f t="shared" ref="W3:W66" si="2">IF(E3&gt;0, E3, "")</f>
        <v/>
      </c>
    </row>
    <row r="4" spans="1:23" x14ac:dyDescent="0.3">
      <c r="A4" s="5" t="s">
        <v>11</v>
      </c>
      <c r="B4" s="6" t="s">
        <v>12</v>
      </c>
      <c r="C4" s="6">
        <v>850</v>
      </c>
      <c r="D4" s="6">
        <v>250</v>
      </c>
      <c r="E4" s="9">
        <v>6.3</v>
      </c>
      <c r="F4" s="9">
        <v>1.1913126659606501</v>
      </c>
      <c r="G4" s="9">
        <v>-11.594938719083462</v>
      </c>
      <c r="H4" s="9"/>
      <c r="I4" s="7">
        <v>45.69</v>
      </c>
      <c r="J4" s="8">
        <v>1.44</v>
      </c>
      <c r="K4" s="8">
        <v>9.64</v>
      </c>
      <c r="L4" s="8"/>
      <c r="M4" s="8">
        <v>13.37</v>
      </c>
      <c r="N4" s="8">
        <v>0.21</v>
      </c>
      <c r="O4" s="8">
        <v>14.57</v>
      </c>
      <c r="P4" s="8">
        <v>10.72</v>
      </c>
      <c r="Q4" s="8">
        <v>1.76</v>
      </c>
      <c r="R4" s="8">
        <v>0.23</v>
      </c>
      <c r="S4" s="8"/>
      <c r="T4" s="8"/>
      <c r="U4">
        <f t="shared" si="0"/>
        <v>1123.1500000000001</v>
      </c>
      <c r="V4">
        <f t="shared" si="1"/>
        <v>2.5</v>
      </c>
      <c r="W4">
        <f t="shared" si="2"/>
        <v>6.3</v>
      </c>
    </row>
    <row r="5" spans="1:23" x14ac:dyDescent="0.3">
      <c r="A5" s="5" t="s">
        <v>11</v>
      </c>
      <c r="B5" s="6" t="s">
        <v>13</v>
      </c>
      <c r="C5" s="6">
        <v>850</v>
      </c>
      <c r="D5" s="6">
        <v>250</v>
      </c>
      <c r="E5" s="9">
        <v>5.7</v>
      </c>
      <c r="F5" s="9">
        <v>1.19</v>
      </c>
      <c r="G5" s="9">
        <v>-11.596251385044113</v>
      </c>
      <c r="H5" s="9"/>
      <c r="I5" s="7">
        <v>45.56</v>
      </c>
      <c r="J5" s="8">
        <v>1.43</v>
      </c>
      <c r="K5" s="8">
        <v>10.4</v>
      </c>
      <c r="L5" s="8"/>
      <c r="M5" s="8">
        <v>12.27</v>
      </c>
      <c r="N5" s="8">
        <v>0.21</v>
      </c>
      <c r="O5" s="8">
        <v>15.15</v>
      </c>
      <c r="P5" s="8">
        <v>11.03</v>
      </c>
      <c r="Q5" s="8">
        <v>1.89</v>
      </c>
      <c r="R5" s="8">
        <v>0.25</v>
      </c>
      <c r="S5" s="8"/>
      <c r="T5" s="8"/>
      <c r="U5">
        <f t="shared" si="0"/>
        <v>1123.1500000000001</v>
      </c>
      <c r="V5">
        <f t="shared" si="1"/>
        <v>2.5</v>
      </c>
      <c r="W5">
        <f t="shared" si="2"/>
        <v>5.7</v>
      </c>
    </row>
    <row r="6" spans="1:23" x14ac:dyDescent="0.3">
      <c r="A6" s="5" t="s">
        <v>11</v>
      </c>
      <c r="B6" s="6" t="s">
        <v>14</v>
      </c>
      <c r="C6" s="6">
        <v>850</v>
      </c>
      <c r="D6" s="6">
        <v>250</v>
      </c>
      <c r="E6" s="9">
        <v>7</v>
      </c>
      <c r="F6" s="9">
        <v>0.98641736702712191</v>
      </c>
      <c r="G6" s="9">
        <v>-11.799834018016991</v>
      </c>
      <c r="H6" s="9"/>
      <c r="I6" s="7">
        <v>45.65</v>
      </c>
      <c r="J6" s="8">
        <v>1.55</v>
      </c>
      <c r="K6" s="8">
        <v>10.78</v>
      </c>
      <c r="L6" s="8"/>
      <c r="M6" s="8">
        <v>13.3</v>
      </c>
      <c r="N6" s="8">
        <v>0.21</v>
      </c>
      <c r="O6" s="8">
        <v>14.21</v>
      </c>
      <c r="P6" s="8">
        <v>10.81</v>
      </c>
      <c r="Q6" s="8">
        <v>1.89</v>
      </c>
      <c r="R6" s="8">
        <v>0.27</v>
      </c>
      <c r="S6" s="8"/>
      <c r="T6" s="8"/>
      <c r="U6">
        <f t="shared" si="0"/>
        <v>1123.1500000000001</v>
      </c>
      <c r="V6">
        <f t="shared" si="1"/>
        <v>2.5</v>
      </c>
      <c r="W6">
        <f t="shared" si="2"/>
        <v>7</v>
      </c>
    </row>
    <row r="7" spans="1:23" x14ac:dyDescent="0.3">
      <c r="A7" s="5" t="s">
        <v>15</v>
      </c>
      <c r="B7" s="6" t="s">
        <v>16</v>
      </c>
      <c r="C7" s="6">
        <v>900</v>
      </c>
      <c r="D7" s="6">
        <v>285.10000000000002</v>
      </c>
      <c r="E7" s="9">
        <v>6.5483493804931641</v>
      </c>
      <c r="F7" s="6"/>
      <c r="G7" s="6"/>
      <c r="H7" s="6"/>
      <c r="I7" s="8">
        <v>44.9</v>
      </c>
      <c r="J7" s="8">
        <v>1.55</v>
      </c>
      <c r="K7" s="8">
        <v>10.9</v>
      </c>
      <c r="L7" s="8"/>
      <c r="M7" s="8">
        <v>8.6999999999999993</v>
      </c>
      <c r="N7" s="8"/>
      <c r="O7" s="8">
        <v>16.600000000000001</v>
      </c>
      <c r="P7" s="8">
        <v>11.18</v>
      </c>
      <c r="Q7" s="8">
        <v>2.1</v>
      </c>
      <c r="R7" s="8">
        <v>0.4</v>
      </c>
      <c r="S7" s="8"/>
      <c r="T7" s="8"/>
      <c r="U7">
        <f t="shared" si="0"/>
        <v>1173.1500000000001</v>
      </c>
      <c r="V7">
        <f t="shared" si="1"/>
        <v>2.8510000000000004</v>
      </c>
      <c r="W7">
        <f t="shared" si="2"/>
        <v>6.5483493804931641</v>
      </c>
    </row>
    <row r="8" spans="1:23" x14ac:dyDescent="0.3">
      <c r="A8" s="5" t="s">
        <v>17</v>
      </c>
      <c r="B8" s="6" t="s">
        <v>18</v>
      </c>
      <c r="C8" s="6">
        <v>930</v>
      </c>
      <c r="D8" s="6">
        <v>226.5</v>
      </c>
      <c r="E8" s="9"/>
      <c r="F8" s="9">
        <v>2.2000000000000002</v>
      </c>
      <c r="G8" s="9">
        <v>-9.1561058677214611</v>
      </c>
      <c r="H8" s="9"/>
      <c r="I8" s="7">
        <v>46.24</v>
      </c>
      <c r="J8" s="8">
        <v>1.27</v>
      </c>
      <c r="K8" s="8">
        <v>10.029999999999999</v>
      </c>
      <c r="L8" s="8"/>
      <c r="M8" s="8">
        <v>10.1</v>
      </c>
      <c r="N8" s="8">
        <v>0.32</v>
      </c>
      <c r="O8" s="8">
        <v>16.3</v>
      </c>
      <c r="P8" s="8">
        <v>11.72</v>
      </c>
      <c r="Q8" s="8">
        <v>1.78</v>
      </c>
      <c r="R8" s="8">
        <v>0.19</v>
      </c>
      <c r="S8" s="8"/>
      <c r="T8" s="8"/>
      <c r="U8">
        <f t="shared" si="0"/>
        <v>1203.1500000000001</v>
      </c>
      <c r="V8">
        <f t="shared" si="1"/>
        <v>2.2650000000000001</v>
      </c>
      <c r="W8" t="str">
        <f t="shared" si="2"/>
        <v/>
      </c>
    </row>
    <row r="9" spans="1:23" x14ac:dyDescent="0.3">
      <c r="A9" s="5" t="s">
        <v>17</v>
      </c>
      <c r="B9" s="6" t="s">
        <v>19</v>
      </c>
      <c r="C9" s="6">
        <v>876</v>
      </c>
      <c r="D9" s="6">
        <v>213</v>
      </c>
      <c r="E9" s="9">
        <v>5.8433055877685547</v>
      </c>
      <c r="F9" s="9"/>
      <c r="G9" s="9"/>
      <c r="H9" s="9"/>
      <c r="I9" s="7">
        <v>47.08</v>
      </c>
      <c r="J9" s="8">
        <v>1.31</v>
      </c>
      <c r="K9" s="8">
        <v>9.24</v>
      </c>
      <c r="L9" s="8"/>
      <c r="M9" s="8">
        <v>13.9</v>
      </c>
      <c r="N9" s="8">
        <v>0.45</v>
      </c>
      <c r="O9" s="8">
        <v>13.22</v>
      </c>
      <c r="P9" s="8">
        <v>10.130000000000001</v>
      </c>
      <c r="Q9" s="8">
        <v>1.75</v>
      </c>
      <c r="R9" s="8">
        <v>0.22</v>
      </c>
      <c r="S9" s="8"/>
      <c r="T9" s="8"/>
      <c r="U9">
        <f t="shared" si="0"/>
        <v>1149.1500000000001</v>
      </c>
      <c r="V9">
        <f t="shared" si="1"/>
        <v>2.13</v>
      </c>
      <c r="W9">
        <f t="shared" si="2"/>
        <v>5.8433055877685547</v>
      </c>
    </row>
    <row r="10" spans="1:23" x14ac:dyDescent="0.3">
      <c r="A10" s="5" t="s">
        <v>20</v>
      </c>
      <c r="B10" s="6">
        <v>35</v>
      </c>
      <c r="C10" s="6">
        <v>866</v>
      </c>
      <c r="D10" s="6">
        <v>208.8</v>
      </c>
      <c r="E10" s="9">
        <v>5.04</v>
      </c>
      <c r="F10" s="9">
        <v>0.81</v>
      </c>
      <c r="G10" s="9">
        <v>-11.688692443444642</v>
      </c>
      <c r="H10" s="9"/>
      <c r="I10" s="7">
        <v>45.28</v>
      </c>
      <c r="J10" s="8">
        <v>2.0299999999999998</v>
      </c>
      <c r="K10" s="8">
        <v>9.06</v>
      </c>
      <c r="L10" s="8"/>
      <c r="M10" s="8">
        <v>13.99</v>
      </c>
      <c r="N10" s="8">
        <v>0.2</v>
      </c>
      <c r="O10" s="8">
        <v>13.5</v>
      </c>
      <c r="P10" s="8">
        <v>10.91</v>
      </c>
      <c r="Q10" s="8">
        <v>2.17</v>
      </c>
      <c r="R10" s="8">
        <v>0.38</v>
      </c>
      <c r="S10" s="8"/>
      <c r="T10" s="8"/>
      <c r="U10">
        <f t="shared" si="0"/>
        <v>1139.1500000000001</v>
      </c>
      <c r="V10">
        <f t="shared" si="1"/>
        <v>2.0880000000000001</v>
      </c>
      <c r="W10">
        <f t="shared" si="2"/>
        <v>5.04</v>
      </c>
    </row>
    <row r="11" spans="1:23" x14ac:dyDescent="0.3">
      <c r="A11" s="5" t="s">
        <v>21</v>
      </c>
      <c r="B11" s="6">
        <v>25</v>
      </c>
      <c r="C11" s="6">
        <v>1000</v>
      </c>
      <c r="D11" s="6">
        <v>2200</v>
      </c>
      <c r="E11" s="6"/>
      <c r="F11" s="6"/>
      <c r="G11" s="6"/>
      <c r="H11" s="6"/>
      <c r="I11" s="7">
        <v>41.6</v>
      </c>
      <c r="J11" s="8">
        <v>1.66</v>
      </c>
      <c r="K11" s="8">
        <v>14.54</v>
      </c>
      <c r="L11" s="8"/>
      <c r="M11" s="8">
        <v>11.94</v>
      </c>
      <c r="N11" s="8">
        <v>0.15</v>
      </c>
      <c r="O11" s="8">
        <v>13.59</v>
      </c>
      <c r="P11" s="8">
        <v>10.11</v>
      </c>
      <c r="Q11" s="8">
        <v>2.77</v>
      </c>
      <c r="R11" s="8">
        <v>1.08</v>
      </c>
      <c r="S11" s="8"/>
      <c r="T11" s="8"/>
      <c r="U11">
        <f t="shared" si="0"/>
        <v>1273.1500000000001</v>
      </c>
      <c r="V11">
        <f t="shared" si="1"/>
        <v>22</v>
      </c>
      <c r="W11" t="str">
        <f t="shared" si="2"/>
        <v/>
      </c>
    </row>
    <row r="12" spans="1:23" x14ac:dyDescent="0.3">
      <c r="A12" s="5" t="s">
        <v>21</v>
      </c>
      <c r="B12" s="6">
        <v>23</v>
      </c>
      <c r="C12" s="6">
        <v>1000</v>
      </c>
      <c r="D12" s="6">
        <v>1500</v>
      </c>
      <c r="E12" s="6"/>
      <c r="F12" s="6"/>
      <c r="G12" s="6"/>
      <c r="H12" s="6"/>
      <c r="I12" s="7">
        <v>42.25</v>
      </c>
      <c r="J12" s="8">
        <v>2.17</v>
      </c>
      <c r="K12" s="8">
        <v>13.72</v>
      </c>
      <c r="L12" s="8"/>
      <c r="M12" s="8">
        <v>8.8000000000000007</v>
      </c>
      <c r="N12" s="8">
        <v>0.11</v>
      </c>
      <c r="O12" s="8">
        <v>15.95</v>
      </c>
      <c r="P12" s="8">
        <v>10.75</v>
      </c>
      <c r="Q12" s="8">
        <v>2.74</v>
      </c>
      <c r="R12" s="8">
        <v>1.06</v>
      </c>
      <c r="S12" s="8"/>
      <c r="T12" s="8"/>
      <c r="U12">
        <f t="shared" si="0"/>
        <v>1273.1500000000001</v>
      </c>
      <c r="V12">
        <f t="shared" si="1"/>
        <v>15</v>
      </c>
      <c r="W12" t="str">
        <f t="shared" si="2"/>
        <v/>
      </c>
    </row>
    <row r="13" spans="1:23" x14ac:dyDescent="0.3">
      <c r="A13" s="5" t="s">
        <v>21</v>
      </c>
      <c r="B13" s="6">
        <v>2</v>
      </c>
      <c r="C13" s="6">
        <v>1040</v>
      </c>
      <c r="D13" s="6">
        <v>1500</v>
      </c>
      <c r="E13" s="6"/>
      <c r="F13" s="6"/>
      <c r="G13" s="6"/>
      <c r="H13" s="6"/>
      <c r="I13" s="7">
        <v>43.42</v>
      </c>
      <c r="J13" s="8">
        <v>2.59</v>
      </c>
      <c r="K13" s="8">
        <v>11.89</v>
      </c>
      <c r="L13" s="8"/>
      <c r="M13" s="8">
        <v>8.06</v>
      </c>
      <c r="N13" s="8">
        <v>0.12</v>
      </c>
      <c r="O13" s="8">
        <v>16.73</v>
      </c>
      <c r="P13" s="8">
        <v>10.67</v>
      </c>
      <c r="Q13" s="8">
        <v>3.05</v>
      </c>
      <c r="R13" s="8">
        <v>1.1499999999999999</v>
      </c>
      <c r="S13" s="8"/>
      <c r="T13" s="8"/>
      <c r="U13">
        <f t="shared" si="0"/>
        <v>1313.15</v>
      </c>
      <c r="V13">
        <f t="shared" si="1"/>
        <v>15</v>
      </c>
      <c r="W13" t="str">
        <f t="shared" si="2"/>
        <v/>
      </c>
    </row>
    <row r="14" spans="1:23" x14ac:dyDescent="0.3">
      <c r="A14" s="5" t="s">
        <v>22</v>
      </c>
      <c r="B14" s="6">
        <v>120</v>
      </c>
      <c r="C14" s="6">
        <v>1050</v>
      </c>
      <c r="D14" s="6">
        <v>1000</v>
      </c>
      <c r="E14" s="6"/>
      <c r="F14" s="6"/>
      <c r="G14" s="6"/>
      <c r="H14" s="6"/>
      <c r="I14" s="7">
        <v>39.979999999999997</v>
      </c>
      <c r="J14" s="8">
        <v>6.37</v>
      </c>
      <c r="K14" s="8">
        <v>13.11</v>
      </c>
      <c r="L14" s="8"/>
      <c r="M14" s="8">
        <v>11.06</v>
      </c>
      <c r="N14" s="8">
        <v>0.16</v>
      </c>
      <c r="O14" s="8">
        <v>12.57</v>
      </c>
      <c r="P14" s="8">
        <v>11.23</v>
      </c>
      <c r="Q14" s="8">
        <v>2.81</v>
      </c>
      <c r="R14" s="8">
        <v>1.2</v>
      </c>
      <c r="S14" s="8"/>
      <c r="T14" s="8"/>
      <c r="U14">
        <f t="shared" si="0"/>
        <v>1323.15</v>
      </c>
      <c r="V14">
        <f t="shared" si="1"/>
        <v>10</v>
      </c>
      <c r="W14" t="str">
        <f t="shared" si="2"/>
        <v/>
      </c>
    </row>
    <row r="15" spans="1:23" x14ac:dyDescent="0.3">
      <c r="A15" s="5" t="s">
        <v>22</v>
      </c>
      <c r="B15" s="6">
        <v>111</v>
      </c>
      <c r="C15" s="6">
        <v>1050</v>
      </c>
      <c r="D15" s="6">
        <v>1000</v>
      </c>
      <c r="E15" s="9"/>
      <c r="F15" s="9"/>
      <c r="G15" s="9"/>
      <c r="H15" s="9"/>
      <c r="I15" s="7">
        <v>41.89</v>
      </c>
      <c r="J15" s="8">
        <v>2.91</v>
      </c>
      <c r="K15" s="8">
        <v>12.25</v>
      </c>
      <c r="L15" s="8"/>
      <c r="M15" s="8">
        <v>12.21</v>
      </c>
      <c r="N15" s="8">
        <v>0.16</v>
      </c>
      <c r="O15" s="8">
        <v>13.89</v>
      </c>
      <c r="P15" s="8">
        <v>10.42</v>
      </c>
      <c r="Q15" s="8">
        <v>2.99</v>
      </c>
      <c r="R15" s="8">
        <v>0.85</v>
      </c>
      <c r="S15" s="8"/>
      <c r="T15" s="8"/>
      <c r="U15">
        <f t="shared" si="0"/>
        <v>1323.15</v>
      </c>
      <c r="V15">
        <f t="shared" si="1"/>
        <v>10</v>
      </c>
      <c r="W15" t="str">
        <f t="shared" si="2"/>
        <v/>
      </c>
    </row>
    <row r="16" spans="1:23" x14ac:dyDescent="0.3">
      <c r="A16" s="5" t="s">
        <v>23</v>
      </c>
      <c r="B16" s="6" t="s">
        <v>24</v>
      </c>
      <c r="C16" s="6">
        <v>945</v>
      </c>
      <c r="D16" s="6">
        <v>400.2</v>
      </c>
      <c r="E16" s="9">
        <v>6.9</v>
      </c>
      <c r="F16" s="9">
        <v>1.2</v>
      </c>
      <c r="G16" s="9">
        <v>-9.8418626030969314</v>
      </c>
      <c r="H16" s="9"/>
      <c r="I16" s="7">
        <v>43.8</v>
      </c>
      <c r="J16" s="8">
        <v>1.87</v>
      </c>
      <c r="K16" s="8">
        <v>11.9</v>
      </c>
      <c r="L16" s="8"/>
      <c r="M16" s="8">
        <v>12.2</v>
      </c>
      <c r="N16" s="8">
        <v>0.14000000000000001</v>
      </c>
      <c r="O16" s="8">
        <v>14.1</v>
      </c>
      <c r="P16" s="8">
        <v>11.2</v>
      </c>
      <c r="Q16" s="8">
        <v>2.17</v>
      </c>
      <c r="R16" s="8">
        <v>0.33</v>
      </c>
      <c r="S16" s="8"/>
      <c r="T16" s="8"/>
      <c r="U16">
        <f t="shared" si="0"/>
        <v>1218.1500000000001</v>
      </c>
      <c r="V16">
        <f t="shared" si="1"/>
        <v>4.0019999999999998</v>
      </c>
      <c r="W16">
        <f t="shared" si="2"/>
        <v>6.9</v>
      </c>
    </row>
    <row r="17" spans="1:23" x14ac:dyDescent="0.3">
      <c r="A17" s="5" t="s">
        <v>23</v>
      </c>
      <c r="B17" s="6" t="s">
        <v>25</v>
      </c>
      <c r="C17" s="6">
        <v>949</v>
      </c>
      <c r="D17" s="6">
        <v>398.8</v>
      </c>
      <c r="E17" s="9">
        <v>6.8</v>
      </c>
      <c r="F17" s="9"/>
      <c r="G17" s="9"/>
      <c r="H17" s="9"/>
      <c r="I17" s="7">
        <v>42</v>
      </c>
      <c r="J17" s="8">
        <v>2.65</v>
      </c>
      <c r="K17" s="8">
        <v>12.2</v>
      </c>
      <c r="L17" s="8"/>
      <c r="M17" s="8">
        <v>15</v>
      </c>
      <c r="N17" s="8">
        <v>0.31</v>
      </c>
      <c r="O17" s="8">
        <v>12.2</v>
      </c>
      <c r="P17" s="8">
        <v>10.7</v>
      </c>
      <c r="Q17" s="8">
        <v>2.31</v>
      </c>
      <c r="R17" s="8">
        <v>0.37</v>
      </c>
      <c r="S17" s="8"/>
      <c r="T17" s="8"/>
      <c r="U17">
        <f t="shared" si="0"/>
        <v>1222.1500000000001</v>
      </c>
      <c r="V17">
        <f t="shared" si="1"/>
        <v>3.988</v>
      </c>
      <c r="W17">
        <f t="shared" si="2"/>
        <v>6.8</v>
      </c>
    </row>
    <row r="18" spans="1:23" x14ac:dyDescent="0.3">
      <c r="A18" s="5" t="s">
        <v>23</v>
      </c>
      <c r="B18" s="6" t="s">
        <v>26</v>
      </c>
      <c r="C18" s="6">
        <v>949</v>
      </c>
      <c r="D18" s="6">
        <v>398.8</v>
      </c>
      <c r="E18" s="9">
        <v>8.1999999999999993</v>
      </c>
      <c r="F18" s="9">
        <v>0.8</v>
      </c>
      <c r="G18" s="9">
        <v>-10.177341391915022</v>
      </c>
      <c r="H18" s="9"/>
      <c r="I18" s="7">
        <v>41.9</v>
      </c>
      <c r="J18" s="8">
        <v>1.75</v>
      </c>
      <c r="K18" s="8">
        <v>12.9</v>
      </c>
      <c r="L18" s="8"/>
      <c r="M18" s="8">
        <v>12.2</v>
      </c>
      <c r="N18" s="8">
        <v>0.22</v>
      </c>
      <c r="O18" s="8">
        <v>13.4</v>
      </c>
      <c r="P18" s="8">
        <v>11.5</v>
      </c>
      <c r="Q18" s="8">
        <v>2.15</v>
      </c>
      <c r="R18" s="8">
        <v>0.33</v>
      </c>
      <c r="S18" s="8"/>
      <c r="T18" s="8"/>
      <c r="U18">
        <f t="shared" si="0"/>
        <v>1222.1500000000001</v>
      </c>
      <c r="V18">
        <f t="shared" si="1"/>
        <v>3.988</v>
      </c>
      <c r="W18">
        <f t="shared" si="2"/>
        <v>8.1999999999999993</v>
      </c>
    </row>
    <row r="19" spans="1:23" x14ac:dyDescent="0.3">
      <c r="A19" s="5" t="s">
        <v>27</v>
      </c>
      <c r="B19" s="6" t="s">
        <v>28</v>
      </c>
      <c r="C19" s="6">
        <v>870</v>
      </c>
      <c r="D19" s="6">
        <v>200</v>
      </c>
      <c r="E19" s="9"/>
      <c r="F19" s="9"/>
      <c r="G19" s="9"/>
      <c r="H19" s="9"/>
      <c r="I19" s="7">
        <v>45.53</v>
      </c>
      <c r="J19" s="8">
        <v>1.77</v>
      </c>
      <c r="K19" s="8">
        <v>9.41</v>
      </c>
      <c r="L19" s="8">
        <v>0</v>
      </c>
      <c r="M19" s="8">
        <v>14.87</v>
      </c>
      <c r="N19" s="8">
        <v>0.44</v>
      </c>
      <c r="O19" s="8">
        <v>12.87</v>
      </c>
      <c r="P19" s="8">
        <v>11.8</v>
      </c>
      <c r="Q19" s="8">
        <v>1.56</v>
      </c>
      <c r="R19" s="8">
        <v>0.17</v>
      </c>
      <c r="S19" s="8"/>
      <c r="T19" s="8"/>
      <c r="U19">
        <f t="shared" si="0"/>
        <v>1143.1500000000001</v>
      </c>
      <c r="V19">
        <f t="shared" si="1"/>
        <v>2</v>
      </c>
      <c r="W19" t="str">
        <f t="shared" si="2"/>
        <v/>
      </c>
    </row>
    <row r="20" spans="1:23" x14ac:dyDescent="0.3">
      <c r="A20" s="5" t="s">
        <v>27</v>
      </c>
      <c r="B20" s="6" t="s">
        <v>29</v>
      </c>
      <c r="C20" s="6">
        <v>850</v>
      </c>
      <c r="D20" s="6">
        <v>130</v>
      </c>
      <c r="E20" s="9"/>
      <c r="F20" s="9"/>
      <c r="G20" s="9"/>
      <c r="H20" s="9"/>
      <c r="I20" s="7">
        <v>46.88</v>
      </c>
      <c r="J20" s="8">
        <v>1.46</v>
      </c>
      <c r="K20" s="8">
        <v>7.96</v>
      </c>
      <c r="L20" s="8"/>
      <c r="M20" s="8">
        <v>16.09</v>
      </c>
      <c r="N20" s="8">
        <v>0.53</v>
      </c>
      <c r="O20" s="8">
        <v>13.43</v>
      </c>
      <c r="P20" s="8">
        <v>10.53</v>
      </c>
      <c r="Q20" s="8">
        <v>1.4</v>
      </c>
      <c r="R20" s="8">
        <v>0.19</v>
      </c>
      <c r="S20" s="8"/>
      <c r="T20" s="8"/>
      <c r="U20">
        <f t="shared" si="0"/>
        <v>1123.1500000000001</v>
      </c>
      <c r="V20">
        <f t="shared" si="1"/>
        <v>1.3</v>
      </c>
      <c r="W20" t="str">
        <f t="shared" si="2"/>
        <v/>
      </c>
    </row>
    <row r="21" spans="1:23" x14ac:dyDescent="0.3">
      <c r="A21" s="5" t="s">
        <v>27</v>
      </c>
      <c r="B21" s="6" t="s">
        <v>30</v>
      </c>
      <c r="C21" s="6">
        <v>825</v>
      </c>
      <c r="D21" s="6">
        <v>130</v>
      </c>
      <c r="E21" s="10">
        <v>4.820960521697998</v>
      </c>
      <c r="F21" s="9"/>
      <c r="G21" s="9"/>
      <c r="H21" s="9"/>
      <c r="I21" s="7">
        <v>47.49</v>
      </c>
      <c r="J21" s="8">
        <v>1.38</v>
      </c>
      <c r="K21" s="8">
        <v>6.96</v>
      </c>
      <c r="L21" s="8">
        <v>0.03</v>
      </c>
      <c r="M21" s="8">
        <v>15.19</v>
      </c>
      <c r="N21" s="8">
        <v>0.57999999999999996</v>
      </c>
      <c r="O21" s="8">
        <v>14.28</v>
      </c>
      <c r="P21" s="8">
        <v>11.14</v>
      </c>
      <c r="Q21" s="8">
        <v>1.28</v>
      </c>
      <c r="R21" s="8">
        <v>0.15</v>
      </c>
      <c r="S21" s="8"/>
      <c r="T21" s="8"/>
      <c r="U21">
        <f t="shared" si="0"/>
        <v>1098.1500000000001</v>
      </c>
      <c r="V21">
        <f t="shared" si="1"/>
        <v>1.3</v>
      </c>
      <c r="W21">
        <f t="shared" si="2"/>
        <v>4.820960521697998</v>
      </c>
    </row>
    <row r="22" spans="1:23" x14ac:dyDescent="0.3">
      <c r="A22" s="5" t="s">
        <v>27</v>
      </c>
      <c r="B22" s="6" t="s">
        <v>31</v>
      </c>
      <c r="C22" s="6">
        <v>840</v>
      </c>
      <c r="D22" s="6">
        <v>200</v>
      </c>
      <c r="E22" s="10">
        <v>5.9498987197875977</v>
      </c>
      <c r="F22" s="9"/>
      <c r="G22" s="9"/>
      <c r="H22" s="9"/>
      <c r="I22" s="7">
        <v>44.72</v>
      </c>
      <c r="J22" s="8">
        <v>1.77</v>
      </c>
      <c r="K22" s="8">
        <v>9.0299999999999994</v>
      </c>
      <c r="L22" s="8">
        <v>0.04</v>
      </c>
      <c r="M22" s="8">
        <v>15.82</v>
      </c>
      <c r="N22" s="8">
        <v>0.33</v>
      </c>
      <c r="O22" s="8">
        <v>12.72</v>
      </c>
      <c r="P22" s="8">
        <v>10.51</v>
      </c>
      <c r="Q22" s="8">
        <v>1.65</v>
      </c>
      <c r="R22" s="8">
        <v>0.13</v>
      </c>
      <c r="S22" s="8"/>
      <c r="T22" s="8"/>
      <c r="U22">
        <f t="shared" si="0"/>
        <v>1113.1500000000001</v>
      </c>
      <c r="V22">
        <f t="shared" si="1"/>
        <v>2</v>
      </c>
      <c r="W22">
        <f t="shared" si="2"/>
        <v>5.9498987197875977</v>
      </c>
    </row>
    <row r="23" spans="1:23" x14ac:dyDescent="0.3">
      <c r="A23" s="5" t="s">
        <v>32</v>
      </c>
      <c r="B23" s="6">
        <v>97</v>
      </c>
      <c r="C23" s="6">
        <v>875</v>
      </c>
      <c r="D23" s="6">
        <v>203</v>
      </c>
      <c r="E23" s="9">
        <v>6</v>
      </c>
      <c r="F23" s="9"/>
      <c r="G23" s="9"/>
      <c r="H23" s="9"/>
      <c r="I23" s="7">
        <v>44.9</v>
      </c>
      <c r="J23" s="8">
        <v>1.74</v>
      </c>
      <c r="K23" s="8">
        <v>9.98</v>
      </c>
      <c r="L23" s="8"/>
      <c r="M23" s="8">
        <v>11.46</v>
      </c>
      <c r="N23" s="8">
        <v>0.26</v>
      </c>
      <c r="O23" s="8">
        <v>14.68</v>
      </c>
      <c r="P23" s="8">
        <v>11.34</v>
      </c>
      <c r="Q23" s="8">
        <v>1.96</v>
      </c>
      <c r="R23" s="8">
        <v>0.51</v>
      </c>
      <c r="S23" s="8"/>
      <c r="T23" s="8"/>
      <c r="U23">
        <f t="shared" si="0"/>
        <v>1148.1500000000001</v>
      </c>
      <c r="V23">
        <f t="shared" si="1"/>
        <v>2.0299999999999998</v>
      </c>
      <c r="W23">
        <f t="shared" si="2"/>
        <v>6</v>
      </c>
    </row>
    <row r="24" spans="1:23" x14ac:dyDescent="0.3">
      <c r="A24" s="5" t="s">
        <v>32</v>
      </c>
      <c r="B24" s="6">
        <v>9</v>
      </c>
      <c r="C24" s="6">
        <v>900</v>
      </c>
      <c r="D24" s="6">
        <v>206</v>
      </c>
      <c r="E24" s="9">
        <v>5.4</v>
      </c>
      <c r="F24" s="9">
        <v>1.2</v>
      </c>
      <c r="G24" s="9">
        <v>-10.680766106305718</v>
      </c>
      <c r="H24" s="9"/>
      <c r="I24" s="7">
        <v>45.2</v>
      </c>
      <c r="J24" s="8">
        <v>1.88</v>
      </c>
      <c r="K24" s="8">
        <v>10.25</v>
      </c>
      <c r="L24" s="8"/>
      <c r="M24" s="8">
        <v>10.199999999999999</v>
      </c>
      <c r="N24" s="8">
        <v>0.16</v>
      </c>
      <c r="O24" s="8">
        <v>15.07</v>
      </c>
      <c r="P24" s="8">
        <v>10.85</v>
      </c>
      <c r="Q24" s="8">
        <v>1.97</v>
      </c>
      <c r="R24" s="8">
        <v>0.56000000000000005</v>
      </c>
      <c r="S24" s="8"/>
      <c r="T24" s="8"/>
      <c r="U24">
        <f t="shared" si="0"/>
        <v>1173.1500000000001</v>
      </c>
      <c r="V24">
        <f t="shared" si="1"/>
        <v>2.06</v>
      </c>
      <c r="W24">
        <f t="shared" si="2"/>
        <v>5.4</v>
      </c>
    </row>
    <row r="25" spans="1:23" x14ac:dyDescent="0.3">
      <c r="A25" s="5" t="s">
        <v>32</v>
      </c>
      <c r="B25" s="6">
        <v>26</v>
      </c>
      <c r="C25" s="6">
        <v>850</v>
      </c>
      <c r="D25" s="6">
        <v>195</v>
      </c>
      <c r="E25" s="9">
        <v>4.7</v>
      </c>
      <c r="F25" s="9"/>
      <c r="G25" s="9"/>
      <c r="H25" s="9"/>
      <c r="I25" s="7">
        <v>47.9</v>
      </c>
      <c r="J25" s="8">
        <v>1.1399999999999999</v>
      </c>
      <c r="K25" s="8">
        <v>8.49</v>
      </c>
      <c r="L25" s="8"/>
      <c r="M25" s="8">
        <v>5.85</v>
      </c>
      <c r="N25" s="8">
        <v>0.37</v>
      </c>
      <c r="O25" s="8">
        <v>18.010000000000002</v>
      </c>
      <c r="P25" s="8">
        <v>11.72</v>
      </c>
      <c r="Q25" s="8">
        <v>1.7</v>
      </c>
      <c r="R25" s="8">
        <v>0.49</v>
      </c>
      <c r="S25" s="8"/>
      <c r="T25" s="8"/>
      <c r="U25">
        <f t="shared" si="0"/>
        <v>1123.1500000000001</v>
      </c>
      <c r="V25">
        <f t="shared" si="1"/>
        <v>1.95</v>
      </c>
      <c r="W25">
        <f t="shared" si="2"/>
        <v>4.7</v>
      </c>
    </row>
    <row r="26" spans="1:23" x14ac:dyDescent="0.3">
      <c r="A26" s="5" t="s">
        <v>33</v>
      </c>
      <c r="B26" s="6" t="s">
        <v>34</v>
      </c>
      <c r="C26" s="6">
        <v>1000</v>
      </c>
      <c r="D26" s="6">
        <v>930</v>
      </c>
      <c r="E26" s="9">
        <v>5.8406505404565365</v>
      </c>
      <c r="F26" s="6"/>
      <c r="G26" s="6"/>
      <c r="H26" s="6"/>
      <c r="I26" s="7">
        <v>41.86</v>
      </c>
      <c r="J26" s="8">
        <v>4.16</v>
      </c>
      <c r="K26" s="8">
        <v>13.95</v>
      </c>
      <c r="L26" s="8"/>
      <c r="M26" s="8">
        <v>12.56</v>
      </c>
      <c r="N26" s="8">
        <v>0.15</v>
      </c>
      <c r="O26" s="8">
        <v>11.71</v>
      </c>
      <c r="P26" s="8">
        <v>10.38</v>
      </c>
      <c r="Q26" s="8">
        <v>2.46</v>
      </c>
      <c r="R26" s="8">
        <v>0.89</v>
      </c>
      <c r="S26" s="8"/>
      <c r="T26" s="8"/>
      <c r="U26">
        <f t="shared" si="0"/>
        <v>1273.1500000000001</v>
      </c>
      <c r="V26">
        <f t="shared" si="1"/>
        <v>9.3000000000000007</v>
      </c>
      <c r="W26">
        <f t="shared" si="2"/>
        <v>5.8406505404565365</v>
      </c>
    </row>
    <row r="27" spans="1:23" x14ac:dyDescent="0.3">
      <c r="A27" s="5" t="s">
        <v>35</v>
      </c>
      <c r="B27" s="6">
        <v>307</v>
      </c>
      <c r="C27" s="6">
        <v>850</v>
      </c>
      <c r="D27" s="6">
        <v>200</v>
      </c>
      <c r="E27" s="9">
        <v>5.3478430062395717</v>
      </c>
      <c r="F27" s="9"/>
      <c r="G27" s="9"/>
      <c r="H27" s="9"/>
      <c r="I27" s="7">
        <v>45.34</v>
      </c>
      <c r="J27" s="8">
        <v>2.2999999999999998</v>
      </c>
      <c r="K27" s="8">
        <v>9.34</v>
      </c>
      <c r="L27" s="8"/>
      <c r="M27" s="8">
        <v>15.09</v>
      </c>
      <c r="N27" s="8">
        <v>0.15</v>
      </c>
      <c r="O27" s="8">
        <v>13.04</v>
      </c>
      <c r="P27" s="8">
        <v>10.6</v>
      </c>
      <c r="Q27" s="8">
        <v>1.77</v>
      </c>
      <c r="R27" s="8">
        <v>0.5</v>
      </c>
      <c r="S27" s="8"/>
      <c r="T27" s="8">
        <v>5.6000000000000001E-2</v>
      </c>
      <c r="U27">
        <f t="shared" si="0"/>
        <v>1123.1500000000001</v>
      </c>
      <c r="V27">
        <f t="shared" si="1"/>
        <v>2</v>
      </c>
      <c r="W27">
        <f t="shared" si="2"/>
        <v>5.3478430062395717</v>
      </c>
    </row>
    <row r="28" spans="1:23" x14ac:dyDescent="0.3">
      <c r="A28" s="5" t="s">
        <v>35</v>
      </c>
      <c r="B28" s="6">
        <v>309</v>
      </c>
      <c r="C28" s="6">
        <v>850</v>
      </c>
      <c r="D28" s="6">
        <v>200</v>
      </c>
      <c r="E28" s="9">
        <v>4.9736317350019306</v>
      </c>
      <c r="F28" s="9"/>
      <c r="G28" s="9"/>
      <c r="H28" s="9"/>
      <c r="I28" s="7">
        <v>45.53</v>
      </c>
      <c r="J28" s="8">
        <v>2.2200000000000002</v>
      </c>
      <c r="K28" s="8">
        <v>9.1199999999999992</v>
      </c>
      <c r="L28" s="8"/>
      <c r="M28" s="8">
        <v>14.93</v>
      </c>
      <c r="N28" s="8">
        <v>0.14000000000000001</v>
      </c>
      <c r="O28" s="8">
        <v>13.97</v>
      </c>
      <c r="P28" s="8">
        <v>10.25</v>
      </c>
      <c r="Q28" s="8">
        <v>1.7</v>
      </c>
      <c r="R28" s="8">
        <v>0.45</v>
      </c>
      <c r="S28" s="8"/>
      <c r="T28" s="8">
        <v>4.2999999999999997E-2</v>
      </c>
      <c r="U28">
        <f t="shared" si="0"/>
        <v>1123.1500000000001</v>
      </c>
      <c r="V28">
        <f t="shared" si="1"/>
        <v>2</v>
      </c>
      <c r="W28">
        <f t="shared" si="2"/>
        <v>4.9736317350019306</v>
      </c>
    </row>
    <row r="29" spans="1:23" x14ac:dyDescent="0.3">
      <c r="A29" s="5" t="s">
        <v>35</v>
      </c>
      <c r="B29" s="6">
        <v>333</v>
      </c>
      <c r="C29" s="6">
        <v>850</v>
      </c>
      <c r="D29" s="6">
        <v>200</v>
      </c>
      <c r="E29" s="9">
        <v>6.8253568598196921</v>
      </c>
      <c r="F29" s="9"/>
      <c r="G29" s="9"/>
      <c r="H29" s="9"/>
      <c r="I29" s="7">
        <v>44.73</v>
      </c>
      <c r="J29" s="8">
        <v>1.49</v>
      </c>
      <c r="K29" s="8">
        <v>10.4</v>
      </c>
      <c r="L29" s="8"/>
      <c r="M29" s="8">
        <v>16.91</v>
      </c>
      <c r="N29" s="8">
        <v>0.16</v>
      </c>
      <c r="O29" s="8">
        <v>11.92</v>
      </c>
      <c r="P29" s="8">
        <v>10.08</v>
      </c>
      <c r="Q29" s="8">
        <v>1.7</v>
      </c>
      <c r="R29" s="8">
        <v>0.55000000000000004</v>
      </c>
      <c r="S29" s="8"/>
      <c r="T29" s="8">
        <v>3.6999999999999998E-2</v>
      </c>
      <c r="U29">
        <f t="shared" si="0"/>
        <v>1123.1500000000001</v>
      </c>
      <c r="V29">
        <f t="shared" si="1"/>
        <v>2</v>
      </c>
      <c r="W29">
        <f t="shared" si="2"/>
        <v>6.8253568598196921</v>
      </c>
    </row>
    <row r="30" spans="1:23" x14ac:dyDescent="0.3">
      <c r="A30" s="5" t="s">
        <v>35</v>
      </c>
      <c r="B30" s="6" t="s">
        <v>36</v>
      </c>
      <c r="C30" s="6">
        <v>850</v>
      </c>
      <c r="D30" s="6">
        <v>200</v>
      </c>
      <c r="E30" s="9">
        <v>5.343649032290557</v>
      </c>
      <c r="F30" s="9"/>
      <c r="G30" s="9"/>
      <c r="H30" s="9"/>
      <c r="I30" s="7">
        <v>46.56</v>
      </c>
      <c r="J30" s="8">
        <v>1.84</v>
      </c>
      <c r="K30" s="8">
        <v>8.34</v>
      </c>
      <c r="L30" s="8"/>
      <c r="M30" s="8">
        <v>13.25</v>
      </c>
      <c r="N30" s="8">
        <v>0.35</v>
      </c>
      <c r="O30" s="8">
        <v>14.63</v>
      </c>
      <c r="P30" s="8">
        <v>10.81</v>
      </c>
      <c r="Q30" s="8">
        <v>1.28</v>
      </c>
      <c r="R30" s="8">
        <v>0.34</v>
      </c>
      <c r="S30" s="8"/>
      <c r="T30" s="8">
        <v>8.4000000000000005E-2</v>
      </c>
      <c r="U30">
        <f t="shared" si="0"/>
        <v>1123.1500000000001</v>
      </c>
      <c r="V30">
        <f t="shared" si="1"/>
        <v>2</v>
      </c>
      <c r="W30">
        <f t="shared" si="2"/>
        <v>5.343649032290557</v>
      </c>
    </row>
    <row r="31" spans="1:23" x14ac:dyDescent="0.3">
      <c r="A31" s="5" t="s">
        <v>35</v>
      </c>
      <c r="B31" s="6">
        <v>290</v>
      </c>
      <c r="C31" s="6">
        <v>850</v>
      </c>
      <c r="D31" s="6">
        <v>300</v>
      </c>
      <c r="E31" s="9">
        <v>5.5592211999739902</v>
      </c>
      <c r="F31" s="9"/>
      <c r="G31" s="9"/>
      <c r="H31" s="9"/>
      <c r="I31" s="7">
        <v>45.96</v>
      </c>
      <c r="J31" s="8">
        <v>2.31</v>
      </c>
      <c r="K31" s="8">
        <v>10.43</v>
      </c>
      <c r="L31" s="8"/>
      <c r="M31" s="8">
        <v>13.82</v>
      </c>
      <c r="N31" s="8">
        <v>0.23</v>
      </c>
      <c r="O31" s="8">
        <v>13.17</v>
      </c>
      <c r="P31" s="8">
        <v>10.33</v>
      </c>
      <c r="Q31" s="8">
        <v>1.75</v>
      </c>
      <c r="R31" s="8">
        <v>0.55000000000000004</v>
      </c>
      <c r="S31" s="8"/>
      <c r="T31" s="8">
        <v>5.2999999999999999E-2</v>
      </c>
      <c r="U31">
        <f t="shared" si="0"/>
        <v>1123.1500000000001</v>
      </c>
      <c r="V31">
        <f t="shared" si="1"/>
        <v>3</v>
      </c>
      <c r="W31">
        <f t="shared" si="2"/>
        <v>5.5592211999739902</v>
      </c>
    </row>
    <row r="32" spans="1:23" x14ac:dyDescent="0.3">
      <c r="A32" s="5" t="s">
        <v>35</v>
      </c>
      <c r="B32" s="6">
        <v>283</v>
      </c>
      <c r="C32" s="6">
        <v>850</v>
      </c>
      <c r="D32" s="6">
        <v>300</v>
      </c>
      <c r="E32" s="9">
        <v>6.8345048946650451</v>
      </c>
      <c r="F32" s="9"/>
      <c r="G32" s="9"/>
      <c r="H32" s="9"/>
      <c r="I32" s="7">
        <v>45.48</v>
      </c>
      <c r="J32" s="8">
        <v>1.74</v>
      </c>
      <c r="K32" s="8">
        <v>10.56</v>
      </c>
      <c r="L32" s="8"/>
      <c r="M32" s="8">
        <v>12.58</v>
      </c>
      <c r="N32" s="8">
        <v>0.22</v>
      </c>
      <c r="O32" s="8">
        <v>13.54</v>
      </c>
      <c r="P32" s="8">
        <v>11.06</v>
      </c>
      <c r="Q32" s="8">
        <v>1.72</v>
      </c>
      <c r="R32" s="8">
        <v>0.53</v>
      </c>
      <c r="S32" s="8"/>
      <c r="T32" s="8">
        <v>3.4000000000000002E-2</v>
      </c>
      <c r="U32">
        <f t="shared" si="0"/>
        <v>1123.1500000000001</v>
      </c>
      <c r="V32">
        <f t="shared" si="1"/>
        <v>3</v>
      </c>
      <c r="W32">
        <f t="shared" si="2"/>
        <v>6.8345048946650451</v>
      </c>
    </row>
    <row r="33" spans="1:23" x14ac:dyDescent="0.3">
      <c r="A33" s="5" t="s">
        <v>37</v>
      </c>
      <c r="B33" s="6" t="s">
        <v>38</v>
      </c>
      <c r="C33" s="6">
        <v>950</v>
      </c>
      <c r="D33" s="6">
        <v>1000</v>
      </c>
      <c r="E33" s="9"/>
      <c r="F33" s="9"/>
      <c r="G33" s="9"/>
      <c r="H33" s="9"/>
      <c r="I33" s="7">
        <v>41.4</v>
      </c>
      <c r="J33" s="8">
        <v>2.63</v>
      </c>
      <c r="K33" s="8">
        <v>13.71</v>
      </c>
      <c r="L33" s="8"/>
      <c r="M33" s="8">
        <v>14.21</v>
      </c>
      <c r="N33" s="8">
        <v>0.22</v>
      </c>
      <c r="O33" s="8">
        <v>11.52</v>
      </c>
      <c r="P33" s="8">
        <v>9.98</v>
      </c>
      <c r="Q33" s="8">
        <v>2.4700000000000002</v>
      </c>
      <c r="R33" s="8">
        <v>0.79</v>
      </c>
      <c r="S33" s="8"/>
      <c r="T33" s="8"/>
      <c r="U33">
        <f t="shared" si="0"/>
        <v>1223.1500000000001</v>
      </c>
      <c r="V33">
        <f t="shared" si="1"/>
        <v>10</v>
      </c>
      <c r="W33" t="str">
        <f t="shared" si="2"/>
        <v/>
      </c>
    </row>
    <row r="34" spans="1:23" x14ac:dyDescent="0.3">
      <c r="A34" s="5" t="s">
        <v>37</v>
      </c>
      <c r="B34" s="6" t="s">
        <v>39</v>
      </c>
      <c r="C34" s="6">
        <v>1050</v>
      </c>
      <c r="D34" s="6">
        <v>700</v>
      </c>
      <c r="E34" s="9"/>
      <c r="F34" s="9"/>
      <c r="G34" s="9"/>
      <c r="H34" s="9"/>
      <c r="I34" s="7">
        <v>40.11</v>
      </c>
      <c r="J34" s="8">
        <v>5.47</v>
      </c>
      <c r="K34" s="8">
        <v>14.56</v>
      </c>
      <c r="L34" s="8"/>
      <c r="M34" s="8">
        <v>10.49</v>
      </c>
      <c r="N34" s="8">
        <v>0.15</v>
      </c>
      <c r="O34" s="8">
        <v>13.25</v>
      </c>
      <c r="P34" s="8">
        <v>11.12</v>
      </c>
      <c r="Q34" s="8">
        <v>2.69</v>
      </c>
      <c r="R34" s="8">
        <v>0.76</v>
      </c>
      <c r="S34" s="8"/>
      <c r="T34" s="8"/>
      <c r="U34">
        <f t="shared" si="0"/>
        <v>1323.15</v>
      </c>
      <c r="V34">
        <f t="shared" si="1"/>
        <v>7</v>
      </c>
      <c r="W34" t="str">
        <f t="shared" si="2"/>
        <v/>
      </c>
    </row>
    <row r="35" spans="1:23" x14ac:dyDescent="0.3">
      <c r="A35" s="5" t="s">
        <v>40</v>
      </c>
      <c r="B35" s="6">
        <v>1923</v>
      </c>
      <c r="C35" s="6">
        <v>1050</v>
      </c>
      <c r="D35" s="6">
        <v>2000</v>
      </c>
      <c r="E35" s="6"/>
      <c r="F35" s="6"/>
      <c r="G35" s="6"/>
      <c r="H35" s="6"/>
      <c r="I35" s="7">
        <v>42.57</v>
      </c>
      <c r="J35" s="8">
        <v>2.12</v>
      </c>
      <c r="K35" s="8">
        <v>14.24</v>
      </c>
      <c r="L35" s="8">
        <v>0.05</v>
      </c>
      <c r="M35" s="8">
        <v>8.3699999999999992</v>
      </c>
      <c r="N35" s="8">
        <v>0.1</v>
      </c>
      <c r="O35" s="8">
        <v>15.43</v>
      </c>
      <c r="P35" s="8">
        <v>10.29</v>
      </c>
      <c r="Q35" s="8">
        <v>2.61</v>
      </c>
      <c r="R35" s="8">
        <v>1.29</v>
      </c>
      <c r="S35" s="8">
        <v>0.19</v>
      </c>
      <c r="T35" s="8">
        <v>0.05</v>
      </c>
      <c r="U35">
        <f t="shared" si="0"/>
        <v>1323.15</v>
      </c>
      <c r="V35">
        <f t="shared" si="1"/>
        <v>20</v>
      </c>
      <c r="W35" t="str">
        <f t="shared" si="2"/>
        <v/>
      </c>
    </row>
    <row r="36" spans="1:23" x14ac:dyDescent="0.3">
      <c r="A36" s="5" t="s">
        <v>41</v>
      </c>
      <c r="B36" s="6">
        <v>70</v>
      </c>
      <c r="C36" s="6">
        <v>870</v>
      </c>
      <c r="D36" s="6">
        <v>300</v>
      </c>
      <c r="E36" s="9">
        <v>7.0773959159851074</v>
      </c>
      <c r="F36" s="9"/>
      <c r="G36" s="9"/>
      <c r="H36" s="9"/>
      <c r="I36" s="7">
        <v>47.31</v>
      </c>
      <c r="J36" s="8">
        <v>1.7</v>
      </c>
      <c r="K36" s="8">
        <v>10.39</v>
      </c>
      <c r="L36" s="8">
        <v>0.03</v>
      </c>
      <c r="M36" s="8">
        <v>8.35</v>
      </c>
      <c r="N36" s="8">
        <v>0.13</v>
      </c>
      <c r="O36" s="8">
        <v>17.02</v>
      </c>
      <c r="P36" s="8">
        <v>11.03</v>
      </c>
      <c r="Q36" s="8">
        <v>1.86</v>
      </c>
      <c r="R36" s="8">
        <v>0.19</v>
      </c>
      <c r="S36" s="8"/>
      <c r="T36" s="8"/>
      <c r="U36">
        <f t="shared" si="0"/>
        <v>1143.1500000000001</v>
      </c>
      <c r="V36">
        <f t="shared" si="1"/>
        <v>3</v>
      </c>
      <c r="W36">
        <f t="shared" si="2"/>
        <v>7.0773959159851074</v>
      </c>
    </row>
    <row r="37" spans="1:23" x14ac:dyDescent="0.3">
      <c r="A37" s="5" t="s">
        <v>42</v>
      </c>
      <c r="B37" s="6" t="s">
        <v>43</v>
      </c>
      <c r="C37" s="6">
        <v>1110</v>
      </c>
      <c r="D37" s="6">
        <v>1400</v>
      </c>
      <c r="E37" s="6"/>
      <c r="F37" s="6"/>
      <c r="G37" s="6"/>
      <c r="H37" s="6"/>
      <c r="I37" s="7">
        <v>43.4</v>
      </c>
      <c r="J37" s="8">
        <v>3.2</v>
      </c>
      <c r="K37" s="8">
        <v>12.7</v>
      </c>
      <c r="L37" s="8">
        <v>0.17</v>
      </c>
      <c r="M37" s="8">
        <v>9.1999999999999993</v>
      </c>
      <c r="N37" s="8"/>
      <c r="O37" s="8">
        <v>15.4</v>
      </c>
      <c r="P37" s="8">
        <v>10.1</v>
      </c>
      <c r="Q37" s="8">
        <v>2.9</v>
      </c>
      <c r="R37" s="8">
        <v>1.6</v>
      </c>
      <c r="S37" s="8"/>
      <c r="T37" s="8"/>
      <c r="U37">
        <f t="shared" si="0"/>
        <v>1383.15</v>
      </c>
      <c r="V37">
        <f t="shared" si="1"/>
        <v>14</v>
      </c>
      <c r="W37" t="str">
        <f t="shared" si="2"/>
        <v/>
      </c>
    </row>
    <row r="38" spans="1:23" x14ac:dyDescent="0.3">
      <c r="A38" s="5" t="s">
        <v>42</v>
      </c>
      <c r="B38" s="6" t="s">
        <v>43</v>
      </c>
      <c r="C38" s="6">
        <v>1090</v>
      </c>
      <c r="D38" s="6">
        <v>1400</v>
      </c>
      <c r="E38" s="6"/>
      <c r="F38" s="6"/>
      <c r="G38" s="6"/>
      <c r="H38" s="6"/>
      <c r="I38" s="7">
        <v>43.5</v>
      </c>
      <c r="J38" s="8">
        <v>3.3</v>
      </c>
      <c r="K38" s="8">
        <v>12.1</v>
      </c>
      <c r="L38" s="8">
        <v>0.11</v>
      </c>
      <c r="M38" s="8">
        <v>8.6</v>
      </c>
      <c r="N38" s="8"/>
      <c r="O38" s="8">
        <v>15.2</v>
      </c>
      <c r="P38" s="8">
        <v>9.9</v>
      </c>
      <c r="Q38" s="8">
        <v>2.9</v>
      </c>
      <c r="R38" s="8">
        <v>1.5</v>
      </c>
      <c r="S38" s="8"/>
      <c r="T38" s="8"/>
      <c r="U38">
        <f t="shared" si="0"/>
        <v>1363.15</v>
      </c>
      <c r="V38">
        <f t="shared" si="1"/>
        <v>14</v>
      </c>
      <c r="W38" t="str">
        <f t="shared" si="2"/>
        <v/>
      </c>
    </row>
    <row r="39" spans="1:23" x14ac:dyDescent="0.3">
      <c r="A39" s="5" t="s">
        <v>44</v>
      </c>
      <c r="B39" s="6" t="s">
        <v>43</v>
      </c>
      <c r="C39" s="6">
        <v>860</v>
      </c>
      <c r="D39" s="6">
        <v>225</v>
      </c>
      <c r="E39" s="9"/>
      <c r="F39" s="9"/>
      <c r="G39" s="9"/>
      <c r="H39" s="9"/>
      <c r="I39" s="7">
        <v>44.44</v>
      </c>
      <c r="J39" s="8">
        <v>1.89</v>
      </c>
      <c r="K39" s="8">
        <v>10.31</v>
      </c>
      <c r="L39" s="8"/>
      <c r="M39" s="8">
        <v>14.95</v>
      </c>
      <c r="N39" s="8">
        <v>0.26</v>
      </c>
      <c r="O39" s="8">
        <v>13.15</v>
      </c>
      <c r="P39" s="8">
        <v>10.56</v>
      </c>
      <c r="Q39" s="8">
        <v>1.89</v>
      </c>
      <c r="R39" s="8">
        <v>0.26</v>
      </c>
      <c r="S39" s="8"/>
      <c r="T39" s="8"/>
      <c r="U39">
        <f t="shared" si="0"/>
        <v>1133.1500000000001</v>
      </c>
      <c r="V39">
        <f t="shared" si="1"/>
        <v>2.25</v>
      </c>
      <c r="W39" t="str">
        <f t="shared" si="2"/>
        <v/>
      </c>
    </row>
    <row r="40" spans="1:23" x14ac:dyDescent="0.3">
      <c r="A40" s="5" t="s">
        <v>44</v>
      </c>
      <c r="B40" s="6" t="s">
        <v>43</v>
      </c>
      <c r="C40" s="6">
        <v>850</v>
      </c>
      <c r="D40" s="6">
        <v>140</v>
      </c>
      <c r="E40" s="9"/>
      <c r="F40" s="9"/>
      <c r="G40" s="9"/>
      <c r="H40" s="9"/>
      <c r="I40" s="7">
        <v>46.04</v>
      </c>
      <c r="J40" s="8">
        <v>1.49</v>
      </c>
      <c r="K40" s="8">
        <v>8.58</v>
      </c>
      <c r="L40" s="8"/>
      <c r="M40" s="8">
        <v>11.6</v>
      </c>
      <c r="N40" s="8">
        <v>0.28999999999999998</v>
      </c>
      <c r="O40" s="8">
        <v>15.48</v>
      </c>
      <c r="P40" s="8">
        <v>11.36</v>
      </c>
      <c r="Q40" s="8">
        <v>1.94</v>
      </c>
      <c r="R40" s="8">
        <v>0.24</v>
      </c>
      <c r="S40" s="8"/>
      <c r="T40" s="8"/>
      <c r="U40">
        <f t="shared" si="0"/>
        <v>1123.1500000000001</v>
      </c>
      <c r="V40">
        <f t="shared" si="1"/>
        <v>1.4</v>
      </c>
      <c r="W40" t="str">
        <f t="shared" si="2"/>
        <v/>
      </c>
    </row>
    <row r="41" spans="1:23" x14ac:dyDescent="0.3">
      <c r="A41" s="5" t="s">
        <v>44</v>
      </c>
      <c r="B41" s="6" t="s">
        <v>43</v>
      </c>
      <c r="C41" s="6">
        <v>850</v>
      </c>
      <c r="D41" s="6">
        <v>234</v>
      </c>
      <c r="E41" s="9"/>
      <c r="F41" s="9"/>
      <c r="G41" s="9"/>
      <c r="H41" s="9"/>
      <c r="I41" s="7">
        <v>45.59</v>
      </c>
      <c r="J41" s="8">
        <v>1.68</v>
      </c>
      <c r="K41" s="8">
        <v>9.48</v>
      </c>
      <c r="L41" s="8"/>
      <c r="M41" s="8">
        <v>14.21</v>
      </c>
      <c r="N41" s="8">
        <v>0.28000000000000003</v>
      </c>
      <c r="O41" s="8">
        <v>13.71</v>
      </c>
      <c r="P41" s="8">
        <v>11.32</v>
      </c>
      <c r="Q41" s="8">
        <v>1.79</v>
      </c>
      <c r="R41" s="8">
        <v>0.26</v>
      </c>
      <c r="S41" s="8"/>
      <c r="T41" s="8"/>
      <c r="U41">
        <f t="shared" si="0"/>
        <v>1123.1500000000001</v>
      </c>
      <c r="V41">
        <f t="shared" si="1"/>
        <v>2.34</v>
      </c>
      <c r="W41" t="str">
        <f t="shared" si="2"/>
        <v/>
      </c>
    </row>
    <row r="42" spans="1:23" x14ac:dyDescent="0.3">
      <c r="A42" s="5" t="s">
        <v>45</v>
      </c>
      <c r="B42" s="6" t="s">
        <v>46</v>
      </c>
      <c r="C42" s="6">
        <v>1025</v>
      </c>
      <c r="D42" s="6">
        <v>1500</v>
      </c>
      <c r="E42" s="9"/>
      <c r="F42" s="9"/>
      <c r="G42" s="9"/>
      <c r="H42" s="9"/>
      <c r="I42" s="7">
        <v>41.77</v>
      </c>
      <c r="J42" s="8">
        <v>1.49</v>
      </c>
      <c r="K42" s="8">
        <v>14.5</v>
      </c>
      <c r="L42" s="8"/>
      <c r="M42" s="8">
        <v>11</v>
      </c>
      <c r="N42" s="8">
        <v>0.13</v>
      </c>
      <c r="O42" s="8">
        <v>14.52</v>
      </c>
      <c r="P42" s="8">
        <v>11.45</v>
      </c>
      <c r="Q42" s="8">
        <v>2.74</v>
      </c>
      <c r="R42" s="8">
        <v>0.5</v>
      </c>
      <c r="S42" s="8"/>
      <c r="T42" s="8"/>
      <c r="U42">
        <f t="shared" si="0"/>
        <v>1298.1500000000001</v>
      </c>
      <c r="V42">
        <f t="shared" si="1"/>
        <v>15</v>
      </c>
      <c r="W42" t="str">
        <f t="shared" si="2"/>
        <v/>
      </c>
    </row>
    <row r="43" spans="1:23" x14ac:dyDescent="0.3">
      <c r="A43" s="5" t="s">
        <v>45</v>
      </c>
      <c r="B43" s="6" t="s">
        <v>47</v>
      </c>
      <c r="C43" s="6">
        <v>1050</v>
      </c>
      <c r="D43" s="6">
        <v>1500</v>
      </c>
      <c r="E43" s="9"/>
      <c r="F43" s="9"/>
      <c r="G43" s="9"/>
      <c r="H43" s="9"/>
      <c r="I43" s="7">
        <v>42.4</v>
      </c>
      <c r="J43" s="8">
        <v>1.39</v>
      </c>
      <c r="K43" s="8">
        <v>14.05</v>
      </c>
      <c r="L43" s="8"/>
      <c r="M43" s="8">
        <v>9.4</v>
      </c>
      <c r="N43" s="8">
        <v>0.13</v>
      </c>
      <c r="O43" s="8">
        <v>15.92</v>
      </c>
      <c r="P43" s="8">
        <v>11.45</v>
      </c>
      <c r="Q43" s="8">
        <v>2.84</v>
      </c>
      <c r="R43" s="8">
        <v>0.48</v>
      </c>
      <c r="S43" s="8"/>
      <c r="T43" s="8"/>
      <c r="U43">
        <f t="shared" si="0"/>
        <v>1323.15</v>
      </c>
      <c r="V43">
        <f t="shared" si="1"/>
        <v>15</v>
      </c>
      <c r="W43" t="str">
        <f t="shared" si="2"/>
        <v/>
      </c>
    </row>
    <row r="44" spans="1:23" x14ac:dyDescent="0.3">
      <c r="A44" s="5" t="s">
        <v>45</v>
      </c>
      <c r="B44" s="6" t="s">
        <v>48</v>
      </c>
      <c r="C44" s="6">
        <v>1050</v>
      </c>
      <c r="D44" s="6">
        <v>2000</v>
      </c>
      <c r="E44" s="9"/>
      <c r="F44" s="9"/>
      <c r="G44" s="9"/>
      <c r="H44" s="9"/>
      <c r="I44" s="7">
        <v>41.66</v>
      </c>
      <c r="J44" s="8">
        <v>1.28</v>
      </c>
      <c r="K44" s="8">
        <v>14.91</v>
      </c>
      <c r="L44" s="8"/>
      <c r="M44" s="8">
        <v>10.54</v>
      </c>
      <c r="N44" s="8"/>
      <c r="O44" s="8">
        <v>14.7</v>
      </c>
      <c r="P44" s="8">
        <v>11.23</v>
      </c>
      <c r="Q44" s="8">
        <v>2.81</v>
      </c>
      <c r="R44" s="8">
        <v>0.53</v>
      </c>
      <c r="S44" s="8"/>
      <c r="T44" s="8"/>
      <c r="U44">
        <f t="shared" si="0"/>
        <v>1323.15</v>
      </c>
      <c r="V44">
        <f t="shared" si="1"/>
        <v>20</v>
      </c>
      <c r="W44" t="str">
        <f t="shared" si="2"/>
        <v/>
      </c>
    </row>
    <row r="45" spans="1:23" x14ac:dyDescent="0.3">
      <c r="A45" s="5" t="s">
        <v>45</v>
      </c>
      <c r="B45" s="6" t="s">
        <v>49</v>
      </c>
      <c r="C45" s="6">
        <v>1000</v>
      </c>
      <c r="D45" s="6">
        <v>1000</v>
      </c>
      <c r="E45" s="9">
        <v>9.82</v>
      </c>
      <c r="F45" s="9"/>
      <c r="G45" s="9"/>
      <c r="H45" s="9"/>
      <c r="I45" s="7">
        <v>42.49</v>
      </c>
      <c r="J45" s="8">
        <v>1.49</v>
      </c>
      <c r="K45" s="8">
        <v>13.64</v>
      </c>
      <c r="L45" s="8"/>
      <c r="M45" s="8">
        <v>10.19</v>
      </c>
      <c r="N45" s="8">
        <v>7.0000000000000007E-2</v>
      </c>
      <c r="O45" s="8">
        <v>16.11</v>
      </c>
      <c r="P45" s="8">
        <v>11.76</v>
      </c>
      <c r="Q45" s="8">
        <v>2.73</v>
      </c>
      <c r="R45" s="8">
        <v>0.41</v>
      </c>
      <c r="S45" s="8"/>
      <c r="T45" s="8"/>
      <c r="U45">
        <f t="shared" si="0"/>
        <v>1273.1500000000001</v>
      </c>
      <c r="V45">
        <f t="shared" si="1"/>
        <v>10</v>
      </c>
      <c r="W45">
        <f t="shared" si="2"/>
        <v>9.82</v>
      </c>
    </row>
    <row r="46" spans="1:23" x14ac:dyDescent="0.3">
      <c r="A46" s="5" t="s">
        <v>45</v>
      </c>
      <c r="B46" s="6" t="s">
        <v>50</v>
      </c>
      <c r="C46" s="6">
        <v>1075</v>
      </c>
      <c r="D46" s="6">
        <v>1000</v>
      </c>
      <c r="E46" s="9">
        <v>5.91</v>
      </c>
      <c r="F46" s="6"/>
      <c r="G46" s="6"/>
      <c r="H46" s="6"/>
      <c r="I46" s="7">
        <v>39.86</v>
      </c>
      <c r="J46" s="8">
        <v>2.4900000000000002</v>
      </c>
      <c r="K46" s="8">
        <v>15.1</v>
      </c>
      <c r="L46" s="8"/>
      <c r="M46" s="8">
        <v>11.91</v>
      </c>
      <c r="N46" s="8">
        <v>0.11</v>
      </c>
      <c r="O46" s="8">
        <v>13.72</v>
      </c>
      <c r="P46" s="8">
        <v>10.37</v>
      </c>
      <c r="Q46" s="8">
        <v>2.84</v>
      </c>
      <c r="R46" s="8">
        <v>0.34</v>
      </c>
      <c r="S46" s="8"/>
      <c r="T46" s="8"/>
      <c r="U46">
        <f t="shared" si="0"/>
        <v>1348.15</v>
      </c>
      <c r="V46">
        <f t="shared" si="1"/>
        <v>10</v>
      </c>
      <c r="W46">
        <f t="shared" si="2"/>
        <v>5.91</v>
      </c>
    </row>
    <row r="47" spans="1:23" x14ac:dyDescent="0.3">
      <c r="A47" s="5" t="s">
        <v>51</v>
      </c>
      <c r="B47" s="6">
        <v>60</v>
      </c>
      <c r="C47" s="6">
        <v>900</v>
      </c>
      <c r="D47" s="6">
        <v>500</v>
      </c>
      <c r="E47" s="9"/>
      <c r="F47" s="9">
        <v>3.5754867302668476</v>
      </c>
      <c r="G47" s="9">
        <v>-8.19</v>
      </c>
      <c r="H47" s="9"/>
      <c r="I47" s="7">
        <v>41.41</v>
      </c>
      <c r="J47" s="8">
        <v>2.02</v>
      </c>
      <c r="K47" s="8">
        <v>14.57</v>
      </c>
      <c r="L47" s="8"/>
      <c r="M47" s="8">
        <v>10.81</v>
      </c>
      <c r="N47" s="8">
        <v>0.17</v>
      </c>
      <c r="O47" s="8">
        <v>13.75</v>
      </c>
      <c r="P47" s="8">
        <v>12.35</v>
      </c>
      <c r="Q47" s="8">
        <v>2.2599999999999998</v>
      </c>
      <c r="R47" s="8">
        <v>0.69</v>
      </c>
      <c r="S47" s="8"/>
      <c r="T47" s="8"/>
      <c r="U47">
        <f t="shared" si="0"/>
        <v>1173.1500000000001</v>
      </c>
      <c r="V47">
        <f t="shared" si="1"/>
        <v>5</v>
      </c>
      <c r="W47" t="str">
        <f t="shared" si="2"/>
        <v/>
      </c>
    </row>
    <row r="48" spans="1:23" x14ac:dyDescent="0.3">
      <c r="A48" s="5" t="s">
        <v>51</v>
      </c>
      <c r="B48" s="6">
        <v>54</v>
      </c>
      <c r="C48" s="6">
        <v>950</v>
      </c>
      <c r="D48" s="6">
        <v>500</v>
      </c>
      <c r="E48" s="9">
        <v>9.19</v>
      </c>
      <c r="F48" s="9">
        <v>3.5830871460977551</v>
      </c>
      <c r="G48" s="9">
        <v>-7.34</v>
      </c>
      <c r="H48" s="9"/>
      <c r="I48" s="7">
        <v>41.08</v>
      </c>
      <c r="J48" s="8">
        <v>2.15</v>
      </c>
      <c r="K48" s="8">
        <v>13.28</v>
      </c>
      <c r="L48" s="8"/>
      <c r="M48" s="8">
        <v>9.9600000000000009</v>
      </c>
      <c r="N48" s="8">
        <v>0.12</v>
      </c>
      <c r="O48" s="8">
        <v>14.84</v>
      </c>
      <c r="P48" s="8">
        <v>12.31</v>
      </c>
      <c r="Q48" s="8">
        <v>2.2200000000000002</v>
      </c>
      <c r="R48" s="8">
        <v>0.66</v>
      </c>
      <c r="S48" s="8"/>
      <c r="T48" s="8"/>
      <c r="U48">
        <f t="shared" si="0"/>
        <v>1223.1500000000001</v>
      </c>
      <c r="V48">
        <f t="shared" si="1"/>
        <v>5</v>
      </c>
      <c r="W48">
        <f t="shared" si="2"/>
        <v>9.19</v>
      </c>
    </row>
    <row r="49" spans="1:23" x14ac:dyDescent="0.3">
      <c r="A49" s="5" t="s">
        <v>51</v>
      </c>
      <c r="B49" s="6">
        <v>86</v>
      </c>
      <c r="C49" s="6">
        <v>1000</v>
      </c>
      <c r="D49" s="6">
        <v>492.9</v>
      </c>
      <c r="E49" s="9">
        <v>5.03</v>
      </c>
      <c r="F49" s="9"/>
      <c r="G49" s="9"/>
      <c r="H49" s="9"/>
      <c r="I49" s="7">
        <v>41.22</v>
      </c>
      <c r="J49" s="8">
        <v>4.5199999999999996</v>
      </c>
      <c r="K49" s="8">
        <v>13.59</v>
      </c>
      <c r="L49" s="8"/>
      <c r="M49" s="8">
        <v>13.87</v>
      </c>
      <c r="N49" s="8">
        <v>0.16</v>
      </c>
      <c r="O49" s="8">
        <v>10.68</v>
      </c>
      <c r="P49" s="8">
        <v>11.19</v>
      </c>
      <c r="Q49" s="8">
        <v>2.37</v>
      </c>
      <c r="R49" s="8">
        <v>0.76</v>
      </c>
      <c r="S49" s="8"/>
      <c r="T49" s="8"/>
      <c r="U49">
        <f t="shared" si="0"/>
        <v>1273.1500000000001</v>
      </c>
      <c r="V49">
        <f t="shared" si="1"/>
        <v>4.9289999999999994</v>
      </c>
      <c r="W49">
        <f t="shared" si="2"/>
        <v>5.03</v>
      </c>
    </row>
    <row r="50" spans="1:23" x14ac:dyDescent="0.3">
      <c r="A50" s="5" t="s">
        <v>51</v>
      </c>
      <c r="B50" s="6">
        <v>87</v>
      </c>
      <c r="C50" s="6">
        <v>1000</v>
      </c>
      <c r="D50" s="6">
        <v>492.9</v>
      </c>
      <c r="E50" s="9">
        <v>4.0999999999999996</v>
      </c>
      <c r="F50" s="9">
        <v>-1.2597588779471192</v>
      </c>
      <c r="G50" s="9">
        <v>-11.41</v>
      </c>
      <c r="H50" s="9"/>
      <c r="I50" s="7">
        <v>40.04</v>
      </c>
      <c r="J50" s="8">
        <v>5.31</v>
      </c>
      <c r="K50" s="8">
        <v>13.42</v>
      </c>
      <c r="L50" s="8"/>
      <c r="M50" s="8">
        <v>14.62</v>
      </c>
      <c r="N50" s="8">
        <v>0.13</v>
      </c>
      <c r="O50" s="8">
        <v>11.09</v>
      </c>
      <c r="P50" s="8">
        <v>10.6</v>
      </c>
      <c r="Q50" s="8">
        <v>2.4300000000000002</v>
      </c>
      <c r="R50" s="8">
        <v>0.86</v>
      </c>
      <c r="S50" s="8"/>
      <c r="T50" s="8"/>
      <c r="U50">
        <f t="shared" si="0"/>
        <v>1273.1500000000001</v>
      </c>
      <c r="V50">
        <f t="shared" si="1"/>
        <v>4.9289999999999994</v>
      </c>
      <c r="W50">
        <f t="shared" si="2"/>
        <v>4.0999999999999996</v>
      </c>
    </row>
    <row r="51" spans="1:23" x14ac:dyDescent="0.3">
      <c r="A51" s="5" t="s">
        <v>51</v>
      </c>
      <c r="B51" s="6">
        <v>102</v>
      </c>
      <c r="C51" s="6">
        <v>1000</v>
      </c>
      <c r="D51" s="6">
        <v>492.9</v>
      </c>
      <c r="E51" s="9">
        <v>4.2612720397534645</v>
      </c>
      <c r="F51" s="9">
        <v>-2.099758877947119</v>
      </c>
      <c r="G51" s="9">
        <v>-12.25</v>
      </c>
      <c r="H51" s="9"/>
      <c r="I51" s="7">
        <v>40.68</v>
      </c>
      <c r="J51" s="8">
        <v>5.34</v>
      </c>
      <c r="K51" s="8">
        <v>12.73</v>
      </c>
      <c r="L51" s="8"/>
      <c r="M51" s="8">
        <v>15.12</v>
      </c>
      <c r="N51" s="8">
        <v>0.15</v>
      </c>
      <c r="O51" s="8">
        <v>10.19</v>
      </c>
      <c r="P51" s="8">
        <v>11.01</v>
      </c>
      <c r="Q51" s="8">
        <v>2.23</v>
      </c>
      <c r="R51" s="8">
        <v>1.03</v>
      </c>
      <c r="S51" s="8"/>
      <c r="T51" s="8"/>
      <c r="U51">
        <f t="shared" si="0"/>
        <v>1273.1500000000001</v>
      </c>
      <c r="V51">
        <f t="shared" si="1"/>
        <v>4.9289999999999994</v>
      </c>
      <c r="W51">
        <f t="shared" si="2"/>
        <v>4.2612720397534645</v>
      </c>
    </row>
    <row r="52" spans="1:23" x14ac:dyDescent="0.3">
      <c r="A52" s="5" t="s">
        <v>51</v>
      </c>
      <c r="B52" s="6">
        <v>61</v>
      </c>
      <c r="C52" s="6">
        <v>900</v>
      </c>
      <c r="D52" s="6">
        <v>500</v>
      </c>
      <c r="E52" s="9">
        <v>8.0114421755396421</v>
      </c>
      <c r="F52" s="9">
        <v>3.185486730266847</v>
      </c>
      <c r="G52" s="9">
        <v>-8.58</v>
      </c>
      <c r="H52" s="9"/>
      <c r="I52" s="7">
        <v>42.65</v>
      </c>
      <c r="J52" s="8">
        <v>1.81</v>
      </c>
      <c r="K52" s="8">
        <v>12.96</v>
      </c>
      <c r="L52" s="8"/>
      <c r="M52" s="8">
        <v>10.8</v>
      </c>
      <c r="N52" s="8">
        <v>0.2</v>
      </c>
      <c r="O52" s="8">
        <v>14.13</v>
      </c>
      <c r="P52" s="8">
        <v>12.06</v>
      </c>
      <c r="Q52" s="8">
        <v>2.17</v>
      </c>
      <c r="R52" s="8">
        <v>0.74</v>
      </c>
      <c r="S52" s="8"/>
      <c r="T52" s="8"/>
      <c r="U52">
        <f t="shared" si="0"/>
        <v>1173.1500000000001</v>
      </c>
      <c r="V52">
        <f t="shared" si="1"/>
        <v>5</v>
      </c>
      <c r="W52">
        <f t="shared" si="2"/>
        <v>8.0114421755396421</v>
      </c>
    </row>
    <row r="53" spans="1:23" x14ac:dyDescent="0.3">
      <c r="A53" s="5" t="s">
        <v>51</v>
      </c>
      <c r="B53" s="6">
        <v>55</v>
      </c>
      <c r="C53" s="6">
        <v>950</v>
      </c>
      <c r="D53" s="6">
        <v>500</v>
      </c>
      <c r="E53" s="9">
        <v>6.56</v>
      </c>
      <c r="F53" s="9">
        <v>3.0330871460977553</v>
      </c>
      <c r="G53" s="9">
        <v>-7.89</v>
      </c>
      <c r="H53" s="9"/>
      <c r="I53" s="7">
        <v>41.46</v>
      </c>
      <c r="J53" s="8">
        <v>2.25</v>
      </c>
      <c r="K53" s="8">
        <v>13.57</v>
      </c>
      <c r="L53" s="8"/>
      <c r="M53" s="8">
        <v>10.36</v>
      </c>
      <c r="N53" s="8">
        <v>0.18</v>
      </c>
      <c r="O53" s="8">
        <v>14.69</v>
      </c>
      <c r="P53" s="8">
        <v>12.12</v>
      </c>
      <c r="Q53" s="8">
        <v>2.35</v>
      </c>
      <c r="R53" s="8">
        <v>0.65</v>
      </c>
      <c r="S53" s="8"/>
      <c r="T53" s="8"/>
      <c r="U53">
        <f t="shared" si="0"/>
        <v>1223.1500000000001</v>
      </c>
      <c r="V53">
        <f t="shared" si="1"/>
        <v>5</v>
      </c>
      <c r="W53">
        <f t="shared" si="2"/>
        <v>6.56</v>
      </c>
    </row>
    <row r="54" spans="1:23" x14ac:dyDescent="0.3">
      <c r="A54" s="5" t="s">
        <v>51</v>
      </c>
      <c r="B54" s="6">
        <v>56</v>
      </c>
      <c r="C54" s="6">
        <v>950</v>
      </c>
      <c r="D54" s="6">
        <v>500</v>
      </c>
      <c r="E54" s="9">
        <v>6.4715109261268111</v>
      </c>
      <c r="F54" s="9">
        <v>2.4730871460977557</v>
      </c>
      <c r="G54" s="9">
        <v>-8.4499999999999993</v>
      </c>
      <c r="H54" s="9"/>
      <c r="I54" s="7">
        <v>42.97</v>
      </c>
      <c r="J54" s="8">
        <v>2.08</v>
      </c>
      <c r="K54" s="8">
        <v>12.3</v>
      </c>
      <c r="L54" s="8"/>
      <c r="M54" s="8">
        <v>10.17</v>
      </c>
      <c r="N54" s="8">
        <v>0.32</v>
      </c>
      <c r="O54" s="8">
        <v>15.09</v>
      </c>
      <c r="P54" s="8">
        <v>11.85</v>
      </c>
      <c r="Q54" s="8">
        <v>2.13</v>
      </c>
      <c r="R54" s="8">
        <v>0.7</v>
      </c>
      <c r="S54" s="8"/>
      <c r="T54" s="8"/>
      <c r="U54">
        <f t="shared" si="0"/>
        <v>1223.1500000000001</v>
      </c>
      <c r="V54">
        <f t="shared" si="1"/>
        <v>5</v>
      </c>
      <c r="W54">
        <f t="shared" si="2"/>
        <v>6.4715109261268111</v>
      </c>
    </row>
    <row r="55" spans="1:23" x14ac:dyDescent="0.3">
      <c r="A55" s="5" t="s">
        <v>51</v>
      </c>
      <c r="B55" s="6">
        <v>98</v>
      </c>
      <c r="C55" s="6">
        <v>960</v>
      </c>
      <c r="D55" s="6">
        <v>500.3</v>
      </c>
      <c r="E55" s="9">
        <v>6.93</v>
      </c>
      <c r="F55" s="9">
        <v>-0.68720423161252242</v>
      </c>
      <c r="G55" s="9">
        <v>-11.45</v>
      </c>
      <c r="H55" s="9"/>
      <c r="I55" s="7">
        <v>40.130000000000003</v>
      </c>
      <c r="J55" s="8">
        <v>4</v>
      </c>
      <c r="K55" s="8">
        <v>13.61</v>
      </c>
      <c r="L55" s="8"/>
      <c r="M55" s="8">
        <v>13.89</v>
      </c>
      <c r="N55" s="8">
        <v>0.14000000000000001</v>
      </c>
      <c r="O55" s="8">
        <v>11.13</v>
      </c>
      <c r="P55" s="8">
        <v>11.6</v>
      </c>
      <c r="Q55" s="8">
        <v>2.46</v>
      </c>
      <c r="R55" s="8">
        <v>0.71</v>
      </c>
      <c r="S55" s="8"/>
      <c r="T55" s="8"/>
      <c r="U55">
        <f t="shared" si="0"/>
        <v>1233.1500000000001</v>
      </c>
      <c r="V55">
        <f t="shared" si="1"/>
        <v>5.0030000000000001</v>
      </c>
      <c r="W55">
        <f t="shared" si="2"/>
        <v>6.93</v>
      </c>
    </row>
    <row r="56" spans="1:23" x14ac:dyDescent="0.3">
      <c r="A56" s="5" t="s">
        <v>51</v>
      </c>
      <c r="B56" s="6">
        <v>83</v>
      </c>
      <c r="C56" s="6">
        <v>1040</v>
      </c>
      <c r="D56" s="6">
        <v>489.3</v>
      </c>
      <c r="E56" s="9">
        <v>2.84</v>
      </c>
      <c r="F56" s="9">
        <v>-1.6958366983641042</v>
      </c>
      <c r="G56" s="9">
        <v>-11.27</v>
      </c>
      <c r="H56" s="9"/>
      <c r="I56" s="7">
        <v>39.24</v>
      </c>
      <c r="J56" s="8">
        <v>5.96</v>
      </c>
      <c r="K56" s="8">
        <v>13.87</v>
      </c>
      <c r="L56" s="8"/>
      <c r="M56" s="8">
        <v>12.74</v>
      </c>
      <c r="N56" s="8">
        <v>0.1</v>
      </c>
      <c r="O56" s="8">
        <v>12.04</v>
      </c>
      <c r="P56" s="8">
        <v>10.95</v>
      </c>
      <c r="Q56" s="8">
        <v>2.31</v>
      </c>
      <c r="R56" s="8">
        <v>0.78</v>
      </c>
      <c r="S56" s="8"/>
      <c r="T56" s="8"/>
      <c r="U56">
        <f t="shared" si="0"/>
        <v>1313.15</v>
      </c>
      <c r="V56">
        <f t="shared" si="1"/>
        <v>4.8929999999999998</v>
      </c>
      <c r="W56">
        <f t="shared" si="2"/>
        <v>2.84</v>
      </c>
    </row>
    <row r="57" spans="1:23" x14ac:dyDescent="0.3">
      <c r="A57" s="5" t="s">
        <v>51</v>
      </c>
      <c r="B57" s="6">
        <v>100</v>
      </c>
      <c r="C57" s="6">
        <v>960</v>
      </c>
      <c r="D57" s="6">
        <v>500.3</v>
      </c>
      <c r="E57" s="9">
        <v>4.6799128726809158</v>
      </c>
      <c r="F57" s="9">
        <v>-1.947204231612524</v>
      </c>
      <c r="G57" s="9">
        <v>-12.71</v>
      </c>
      <c r="H57" s="9"/>
      <c r="I57" s="7">
        <v>40.53</v>
      </c>
      <c r="J57" s="8">
        <v>4.49</v>
      </c>
      <c r="K57" s="8">
        <v>12.8</v>
      </c>
      <c r="L57" s="8"/>
      <c r="M57" s="8">
        <v>16.920000000000002</v>
      </c>
      <c r="N57" s="8">
        <v>0.16</v>
      </c>
      <c r="O57" s="8">
        <v>9.7100000000000009</v>
      </c>
      <c r="P57" s="8">
        <v>10.36</v>
      </c>
      <c r="Q57" s="8">
        <v>2.27</v>
      </c>
      <c r="R57" s="8">
        <v>0.94</v>
      </c>
      <c r="S57" s="8"/>
      <c r="T57" s="8"/>
      <c r="U57">
        <f t="shared" si="0"/>
        <v>1233.1500000000001</v>
      </c>
      <c r="V57">
        <f t="shared" si="1"/>
        <v>5.0030000000000001</v>
      </c>
      <c r="W57">
        <f t="shared" si="2"/>
        <v>4.6799128726809158</v>
      </c>
    </row>
    <row r="58" spans="1:23" x14ac:dyDescent="0.3">
      <c r="A58" s="5" t="s">
        <v>52</v>
      </c>
      <c r="B58" s="6" t="s">
        <v>53</v>
      </c>
      <c r="C58" s="6">
        <v>850</v>
      </c>
      <c r="D58" s="6">
        <v>200</v>
      </c>
      <c r="E58" s="9">
        <v>5.2445292472839355</v>
      </c>
      <c r="F58" s="9">
        <v>-0.09</v>
      </c>
      <c r="G58" s="9">
        <v>-12.896729504618524</v>
      </c>
      <c r="H58" s="9"/>
      <c r="I58" s="7">
        <v>43.2</v>
      </c>
      <c r="J58" s="8">
        <v>3.1</v>
      </c>
      <c r="K58" s="8">
        <v>10.5</v>
      </c>
      <c r="L58" s="8"/>
      <c r="M58" s="8">
        <v>15.1</v>
      </c>
      <c r="N58" s="8">
        <v>0.2</v>
      </c>
      <c r="O58" s="8">
        <v>11.9</v>
      </c>
      <c r="P58" s="8">
        <v>11.6</v>
      </c>
      <c r="Q58" s="8">
        <v>2</v>
      </c>
      <c r="R58" s="8">
        <v>0.8</v>
      </c>
      <c r="S58" s="8"/>
      <c r="T58" s="8"/>
      <c r="U58">
        <f t="shared" si="0"/>
        <v>1123.1500000000001</v>
      </c>
      <c r="V58">
        <f t="shared" si="1"/>
        <v>2</v>
      </c>
      <c r="W58">
        <f t="shared" si="2"/>
        <v>5.2445292472839355</v>
      </c>
    </row>
    <row r="59" spans="1:23" x14ac:dyDescent="0.3">
      <c r="A59" s="5" t="s">
        <v>52</v>
      </c>
      <c r="B59" s="6" t="s">
        <v>54</v>
      </c>
      <c r="C59" s="6">
        <v>800</v>
      </c>
      <c r="D59" s="6">
        <v>200</v>
      </c>
      <c r="E59" s="9">
        <v>4.5999999999999996</v>
      </c>
      <c r="F59" s="9">
        <v>-0.09</v>
      </c>
      <c r="G59" s="9">
        <v>-13.907467352400202</v>
      </c>
      <c r="H59" s="9"/>
      <c r="I59" s="7">
        <v>44.6</v>
      </c>
      <c r="J59" s="8">
        <v>2.2999999999999998</v>
      </c>
      <c r="K59" s="8">
        <v>10.8</v>
      </c>
      <c r="L59" s="8"/>
      <c r="M59" s="8">
        <v>16</v>
      </c>
      <c r="N59" s="8">
        <v>0.3</v>
      </c>
      <c r="O59" s="8">
        <v>10.8</v>
      </c>
      <c r="P59" s="8">
        <v>11.3</v>
      </c>
      <c r="Q59" s="8">
        <v>1.8</v>
      </c>
      <c r="R59" s="8">
        <v>0.8</v>
      </c>
      <c r="S59" s="8"/>
      <c r="T59" s="8"/>
      <c r="U59">
        <f t="shared" si="0"/>
        <v>1073.1500000000001</v>
      </c>
      <c r="V59">
        <f t="shared" si="1"/>
        <v>2</v>
      </c>
      <c r="W59">
        <f t="shared" si="2"/>
        <v>4.5999999999999996</v>
      </c>
    </row>
    <row r="60" spans="1:23" x14ac:dyDescent="0.3">
      <c r="A60" s="5" t="s">
        <v>55</v>
      </c>
      <c r="B60" s="6">
        <v>6</v>
      </c>
      <c r="C60" s="6">
        <v>1130</v>
      </c>
      <c r="D60" s="6">
        <v>1500</v>
      </c>
      <c r="E60" s="9">
        <v>4.6192233333333332</v>
      </c>
      <c r="F60" s="9"/>
      <c r="G60" s="9"/>
      <c r="H60" s="9"/>
      <c r="I60" s="7">
        <v>39.29</v>
      </c>
      <c r="J60" s="8">
        <v>6.2</v>
      </c>
      <c r="K60" s="8">
        <v>14.6</v>
      </c>
      <c r="L60" s="8"/>
      <c r="M60" s="8">
        <v>10.039999999999999</v>
      </c>
      <c r="N60" s="8">
        <v>0.16</v>
      </c>
      <c r="O60" s="8">
        <v>11.69</v>
      </c>
      <c r="P60" s="8">
        <v>10.84</v>
      </c>
      <c r="Q60" s="8">
        <v>2.59</v>
      </c>
      <c r="R60" s="8">
        <v>2.0299999999999998</v>
      </c>
      <c r="S60" s="8"/>
      <c r="T60" s="8"/>
      <c r="U60">
        <f t="shared" si="0"/>
        <v>1403.15</v>
      </c>
      <c r="V60">
        <f t="shared" si="1"/>
        <v>15</v>
      </c>
      <c r="W60">
        <f t="shared" si="2"/>
        <v>4.6192233333333332</v>
      </c>
    </row>
    <row r="61" spans="1:23" x14ac:dyDescent="0.3">
      <c r="A61" s="5" t="s">
        <v>55</v>
      </c>
      <c r="B61" s="6">
        <v>7</v>
      </c>
      <c r="C61" s="6">
        <v>1100</v>
      </c>
      <c r="D61" s="6">
        <v>1500</v>
      </c>
      <c r="E61" s="9">
        <v>5.22</v>
      </c>
      <c r="F61" s="9"/>
      <c r="G61" s="9"/>
      <c r="H61" s="9"/>
      <c r="I61" s="7">
        <v>38.76</v>
      </c>
      <c r="J61" s="8">
        <v>5.45</v>
      </c>
      <c r="K61" s="8">
        <v>15.87</v>
      </c>
      <c r="L61" s="8"/>
      <c r="M61" s="8">
        <v>11.3</v>
      </c>
      <c r="N61" s="8">
        <v>0.21</v>
      </c>
      <c r="O61" s="8">
        <v>10.88</v>
      </c>
      <c r="P61" s="8">
        <v>10.66</v>
      </c>
      <c r="Q61" s="8">
        <v>2.66</v>
      </c>
      <c r="R61" s="8">
        <v>2.0099999999999998</v>
      </c>
      <c r="S61" s="8"/>
      <c r="T61" s="8"/>
      <c r="U61">
        <f t="shared" si="0"/>
        <v>1373.15</v>
      </c>
      <c r="V61">
        <f t="shared" si="1"/>
        <v>15</v>
      </c>
      <c r="W61">
        <f t="shared" si="2"/>
        <v>5.22</v>
      </c>
    </row>
    <row r="62" spans="1:23" x14ac:dyDescent="0.3">
      <c r="A62" s="11" t="s">
        <v>56</v>
      </c>
      <c r="B62" s="6" t="s">
        <v>57</v>
      </c>
      <c r="C62" s="6">
        <v>945</v>
      </c>
      <c r="D62" s="6">
        <v>489</v>
      </c>
      <c r="E62" s="9">
        <v>5.9511834129090602</v>
      </c>
      <c r="F62" s="9"/>
      <c r="G62" s="9"/>
      <c r="H62" s="9"/>
      <c r="I62" s="8">
        <v>45.3</v>
      </c>
      <c r="J62" s="8">
        <v>1.78</v>
      </c>
      <c r="K62" s="8">
        <v>12.38</v>
      </c>
      <c r="L62" s="8">
        <v>0.16</v>
      </c>
      <c r="M62" s="8">
        <v>7.6</v>
      </c>
      <c r="N62" s="8">
        <v>7.0000000000000007E-2</v>
      </c>
      <c r="O62" s="8">
        <v>16.899999999999999</v>
      </c>
      <c r="P62" s="8">
        <v>11.3</v>
      </c>
      <c r="Q62" s="8">
        <v>2.4</v>
      </c>
      <c r="R62" s="8">
        <v>0.27</v>
      </c>
      <c r="S62" s="8"/>
      <c r="T62" s="8"/>
      <c r="U62">
        <f t="shared" si="0"/>
        <v>1218.1500000000001</v>
      </c>
      <c r="V62">
        <f t="shared" si="1"/>
        <v>4.8899999999999997</v>
      </c>
      <c r="W62">
        <f t="shared" si="2"/>
        <v>5.9511834129090602</v>
      </c>
    </row>
    <row r="63" spans="1:23" x14ac:dyDescent="0.3">
      <c r="A63" s="11" t="s">
        <v>56</v>
      </c>
      <c r="B63" s="6" t="s">
        <v>58</v>
      </c>
      <c r="C63" s="6">
        <v>975</v>
      </c>
      <c r="D63" s="6">
        <v>500</v>
      </c>
      <c r="E63" s="9">
        <v>6.0490337539755075</v>
      </c>
      <c r="F63" s="9">
        <v>3</v>
      </c>
      <c r="G63" s="9">
        <v>-7.5275132319578901</v>
      </c>
      <c r="H63" s="9"/>
      <c r="I63" s="7">
        <v>44</v>
      </c>
      <c r="J63" s="8">
        <v>1.44</v>
      </c>
      <c r="K63" s="8">
        <v>11.96</v>
      </c>
      <c r="L63" s="8">
        <v>0.26</v>
      </c>
      <c r="M63" s="8">
        <v>8.6999999999999993</v>
      </c>
      <c r="N63" s="8">
        <v>0.13</v>
      </c>
      <c r="O63" s="8">
        <v>16.7</v>
      </c>
      <c r="P63" s="8">
        <v>11.43</v>
      </c>
      <c r="Q63" s="8">
        <v>2.2999999999999998</v>
      </c>
      <c r="R63" s="8">
        <v>0.27</v>
      </c>
      <c r="S63" s="8"/>
      <c r="T63" s="8"/>
      <c r="U63">
        <f t="shared" si="0"/>
        <v>1248.1500000000001</v>
      </c>
      <c r="V63">
        <f t="shared" si="1"/>
        <v>5</v>
      </c>
      <c r="W63">
        <f t="shared" si="2"/>
        <v>6.0490337539755075</v>
      </c>
    </row>
    <row r="64" spans="1:23" x14ac:dyDescent="0.3">
      <c r="A64" s="11" t="s">
        <v>59</v>
      </c>
      <c r="B64" s="6">
        <v>2359</v>
      </c>
      <c r="C64" s="6">
        <v>1035</v>
      </c>
      <c r="D64" s="6">
        <v>900</v>
      </c>
      <c r="E64" s="9">
        <v>4.0999999999999996</v>
      </c>
      <c r="F64" s="9"/>
      <c r="G64" s="9"/>
      <c r="H64" s="9"/>
      <c r="I64" s="7">
        <v>40.4</v>
      </c>
      <c r="J64" s="8">
        <v>3.03</v>
      </c>
      <c r="K64" s="8">
        <v>15.3</v>
      </c>
      <c r="L64" s="8">
        <v>0.08</v>
      </c>
      <c r="M64" s="8">
        <v>12.1</v>
      </c>
      <c r="N64" s="8">
        <v>0.15</v>
      </c>
      <c r="O64" s="8">
        <v>13.6</v>
      </c>
      <c r="P64" s="8">
        <v>10.3</v>
      </c>
      <c r="Q64" s="8">
        <v>2.94</v>
      </c>
      <c r="R64" s="8">
        <v>0.34</v>
      </c>
      <c r="S64" s="8"/>
      <c r="T64" s="8"/>
      <c r="U64">
        <f t="shared" si="0"/>
        <v>1308.1500000000001</v>
      </c>
      <c r="V64">
        <f t="shared" si="1"/>
        <v>9</v>
      </c>
      <c r="W64">
        <f t="shared" si="2"/>
        <v>4.0999999999999996</v>
      </c>
    </row>
    <row r="65" spans="1:23" x14ac:dyDescent="0.3">
      <c r="A65" s="11" t="s">
        <v>59</v>
      </c>
      <c r="B65" s="6">
        <v>2358</v>
      </c>
      <c r="C65" s="6">
        <v>995</v>
      </c>
      <c r="D65" s="6">
        <v>900</v>
      </c>
      <c r="E65" s="9">
        <v>5.9201801801801803</v>
      </c>
      <c r="F65" s="9"/>
      <c r="G65" s="9"/>
      <c r="H65" s="9"/>
      <c r="I65" s="7">
        <v>40.6</v>
      </c>
      <c r="J65" s="8">
        <v>2.67</v>
      </c>
      <c r="K65" s="8">
        <v>15</v>
      </c>
      <c r="L65" s="8">
        <v>0.08</v>
      </c>
      <c r="M65" s="8">
        <v>12.7</v>
      </c>
      <c r="N65" s="8">
        <v>0.18</v>
      </c>
      <c r="O65" s="8">
        <v>13</v>
      </c>
      <c r="P65" s="8">
        <v>10.1</v>
      </c>
      <c r="Q65" s="8">
        <v>2.78</v>
      </c>
      <c r="R65" s="8">
        <v>0.26</v>
      </c>
      <c r="S65" s="8"/>
      <c r="T65" s="8"/>
      <c r="U65">
        <f t="shared" si="0"/>
        <v>1268.1500000000001</v>
      </c>
      <c r="V65">
        <f t="shared" si="1"/>
        <v>9</v>
      </c>
      <c r="W65">
        <f t="shared" si="2"/>
        <v>5.9201801801801803</v>
      </c>
    </row>
    <row r="66" spans="1:23" x14ac:dyDescent="0.3">
      <c r="A66" s="11" t="s">
        <v>60</v>
      </c>
      <c r="B66" s="12" t="s">
        <v>61</v>
      </c>
      <c r="C66" s="6">
        <v>990</v>
      </c>
      <c r="D66" s="6">
        <v>701</v>
      </c>
      <c r="E66" s="9">
        <v>5.21</v>
      </c>
      <c r="F66" s="9">
        <v>2.4245845100652348</v>
      </c>
      <c r="G66" s="9">
        <v>-7.8</v>
      </c>
      <c r="H66" s="9"/>
      <c r="I66" s="7">
        <v>41.8</v>
      </c>
      <c r="J66" s="8">
        <v>2.13</v>
      </c>
      <c r="K66" s="8">
        <v>13.8</v>
      </c>
      <c r="L66" s="8"/>
      <c r="M66" s="8">
        <v>11.1</v>
      </c>
      <c r="N66" s="8">
        <v>0.16</v>
      </c>
      <c r="O66" s="8">
        <v>14.8</v>
      </c>
      <c r="P66" s="8">
        <v>11</v>
      </c>
      <c r="Q66" s="8">
        <v>2.37</v>
      </c>
      <c r="R66" s="8">
        <v>0.44</v>
      </c>
      <c r="S66" s="8"/>
      <c r="T66" s="8"/>
      <c r="U66">
        <f t="shared" si="0"/>
        <v>1263.1500000000001</v>
      </c>
      <c r="V66">
        <f t="shared" si="1"/>
        <v>7.01</v>
      </c>
      <c r="W66">
        <f t="shared" si="2"/>
        <v>5.21</v>
      </c>
    </row>
    <row r="67" spans="1:23" x14ac:dyDescent="0.3">
      <c r="A67" s="11" t="s">
        <v>60</v>
      </c>
      <c r="B67" s="12" t="s">
        <v>62</v>
      </c>
      <c r="C67" s="6">
        <v>990</v>
      </c>
      <c r="D67" s="6">
        <v>701</v>
      </c>
      <c r="E67" s="9">
        <v>5.23</v>
      </c>
      <c r="F67" s="9">
        <v>2.4245845100652348</v>
      </c>
      <c r="G67" s="9">
        <v>-7.8</v>
      </c>
      <c r="H67" s="9"/>
      <c r="I67" s="7">
        <v>42.18</v>
      </c>
      <c r="J67" s="8">
        <v>2</v>
      </c>
      <c r="K67" s="8">
        <v>13.73</v>
      </c>
      <c r="L67" s="8"/>
      <c r="M67" s="8">
        <v>11</v>
      </c>
      <c r="N67" s="8">
        <v>0.17</v>
      </c>
      <c r="O67" s="8">
        <v>14.74</v>
      </c>
      <c r="P67" s="8">
        <v>11.11</v>
      </c>
      <c r="Q67" s="8">
        <v>2.23</v>
      </c>
      <c r="R67" s="8">
        <v>0.41</v>
      </c>
      <c r="S67" s="8"/>
      <c r="T67" s="8"/>
      <c r="U67">
        <f t="shared" ref="U67:U73" si="3">C67+273.15</f>
        <v>1263.1500000000001</v>
      </c>
      <c r="V67">
        <f t="shared" ref="V67:V73" si="4">D67/100</f>
        <v>7.01</v>
      </c>
      <c r="W67">
        <f t="shared" ref="W67:W73" si="5">IF(E67&gt;0, E67, "")</f>
        <v>5.23</v>
      </c>
    </row>
    <row r="68" spans="1:23" x14ac:dyDescent="0.3">
      <c r="A68" s="11" t="s">
        <v>63</v>
      </c>
      <c r="B68" s="6" t="s">
        <v>64</v>
      </c>
      <c r="C68" s="6">
        <v>975</v>
      </c>
      <c r="D68" s="6">
        <v>400</v>
      </c>
      <c r="E68" s="9">
        <v>6.4</v>
      </c>
      <c r="F68" s="9"/>
      <c r="G68" s="9"/>
      <c r="H68" s="9"/>
      <c r="I68" s="7">
        <v>41.940000000000005</v>
      </c>
      <c r="J68" s="8">
        <v>2.668333333333333</v>
      </c>
      <c r="K68" s="8">
        <v>12.515000000000001</v>
      </c>
      <c r="L68" s="8"/>
      <c r="M68" s="8">
        <v>12.040000000000001</v>
      </c>
      <c r="N68" s="8">
        <v>0.18666666666666665</v>
      </c>
      <c r="O68" s="8">
        <v>13.393333333333333</v>
      </c>
      <c r="P68" s="8">
        <v>10.723333333333331</v>
      </c>
      <c r="Q68" s="8">
        <v>2.4699999999999998</v>
      </c>
      <c r="R68" s="8">
        <v>0.29833333333333334</v>
      </c>
      <c r="S68" s="8"/>
      <c r="T68" s="8"/>
      <c r="U68">
        <f t="shared" si="3"/>
        <v>1248.1500000000001</v>
      </c>
      <c r="V68">
        <f t="shared" si="4"/>
        <v>4</v>
      </c>
      <c r="W68">
        <f t="shared" si="5"/>
        <v>6.4</v>
      </c>
    </row>
    <row r="69" spans="1:23" x14ac:dyDescent="0.3">
      <c r="A69" s="11" t="s">
        <v>65</v>
      </c>
      <c r="B69" s="12" t="s">
        <v>66</v>
      </c>
      <c r="C69" s="6">
        <v>885</v>
      </c>
      <c r="D69" s="6">
        <v>200</v>
      </c>
      <c r="E69" s="9">
        <v>6.52</v>
      </c>
      <c r="F69" s="9"/>
      <c r="G69" s="9"/>
      <c r="H69" s="9"/>
      <c r="I69" s="7">
        <v>45.18</v>
      </c>
      <c r="J69" s="8">
        <v>1.5</v>
      </c>
      <c r="K69" s="8">
        <v>9.48</v>
      </c>
      <c r="L69" s="8"/>
      <c r="M69" s="8">
        <v>13.02</v>
      </c>
      <c r="N69" s="8">
        <v>0.21</v>
      </c>
      <c r="O69" s="8">
        <v>14.65</v>
      </c>
      <c r="P69" s="8">
        <v>10.31</v>
      </c>
      <c r="Q69" s="8">
        <v>1.92</v>
      </c>
      <c r="R69" s="8">
        <v>0.24</v>
      </c>
      <c r="S69" s="8"/>
      <c r="T69" s="8"/>
      <c r="U69">
        <f t="shared" si="3"/>
        <v>1158.1500000000001</v>
      </c>
      <c r="V69">
        <f t="shared" si="4"/>
        <v>2</v>
      </c>
      <c r="W69">
        <f t="shared" si="5"/>
        <v>6.52</v>
      </c>
    </row>
    <row r="70" spans="1:23" x14ac:dyDescent="0.3">
      <c r="A70" s="11" t="s">
        <v>67</v>
      </c>
      <c r="B70" s="6" t="s">
        <v>68</v>
      </c>
      <c r="C70" s="6">
        <v>1000</v>
      </c>
      <c r="D70" s="6">
        <v>400</v>
      </c>
      <c r="E70" s="9">
        <v>2.72</v>
      </c>
      <c r="F70" s="9">
        <v>2.7</v>
      </c>
      <c r="G70" s="9">
        <v>-7.4838066877756946</v>
      </c>
      <c r="H70" s="9"/>
      <c r="I70" s="7">
        <v>39.940999999999995</v>
      </c>
      <c r="J70" s="8">
        <v>4.8660428571428573</v>
      </c>
      <c r="K70" s="8">
        <v>11.911857142857144</v>
      </c>
      <c r="L70" s="8">
        <v>5.7428571428571426E-2</v>
      </c>
      <c r="M70" s="8">
        <v>10.923071428571429</v>
      </c>
      <c r="N70" s="8">
        <v>0.15535714285714283</v>
      </c>
      <c r="O70" s="8">
        <v>14.150685714285716</v>
      </c>
      <c r="P70" s="8">
        <v>11.567000000000002</v>
      </c>
      <c r="Q70" s="8">
        <v>2.6360714285714288</v>
      </c>
      <c r="R70" s="8">
        <v>1.2059</v>
      </c>
      <c r="S70" s="8"/>
      <c r="T70" s="8"/>
      <c r="U70">
        <f t="shared" si="3"/>
        <v>1273.1500000000001</v>
      </c>
      <c r="V70">
        <f t="shared" si="4"/>
        <v>4</v>
      </c>
      <c r="W70">
        <f t="shared" si="5"/>
        <v>2.72</v>
      </c>
    </row>
    <row r="71" spans="1:23" x14ac:dyDescent="0.3">
      <c r="A71" s="11" t="s">
        <v>67</v>
      </c>
      <c r="B71" s="6" t="s">
        <v>69</v>
      </c>
      <c r="C71" s="6">
        <v>1000</v>
      </c>
      <c r="D71" s="6">
        <v>400</v>
      </c>
      <c r="E71" s="9">
        <v>4.3</v>
      </c>
      <c r="F71" s="9">
        <v>3.2</v>
      </c>
      <c r="G71" s="9">
        <v>-6.9838066877756946</v>
      </c>
      <c r="H71" s="9"/>
      <c r="I71" s="7">
        <v>40.134433333333334</v>
      </c>
      <c r="J71" s="8">
        <v>4.3516000000000004</v>
      </c>
      <c r="K71" s="8">
        <v>11.744666666666667</v>
      </c>
      <c r="L71" s="8">
        <v>8.8366666666666663E-2</v>
      </c>
      <c r="M71" s="8">
        <v>10.639933333333333</v>
      </c>
      <c r="N71" s="8">
        <v>0.13593333333333332</v>
      </c>
      <c r="O71" s="8">
        <v>14.755166666666668</v>
      </c>
      <c r="P71" s="8">
        <v>11.637633333333333</v>
      </c>
      <c r="Q71" s="8">
        <v>2.6146999999999996</v>
      </c>
      <c r="R71" s="8">
        <v>1.2580333333333333</v>
      </c>
      <c r="S71" s="8"/>
      <c r="T71" s="8"/>
      <c r="U71">
        <f t="shared" si="3"/>
        <v>1273.1500000000001</v>
      </c>
      <c r="V71">
        <f t="shared" si="4"/>
        <v>4</v>
      </c>
      <c r="W71">
        <f t="shared" si="5"/>
        <v>4.3</v>
      </c>
    </row>
    <row r="72" spans="1:23" x14ac:dyDescent="0.3">
      <c r="A72" s="11" t="s">
        <v>70</v>
      </c>
      <c r="B72" s="6" t="s">
        <v>71</v>
      </c>
      <c r="C72" s="6">
        <v>1060</v>
      </c>
      <c r="D72" s="6">
        <v>1000</v>
      </c>
      <c r="E72" s="6"/>
      <c r="F72" s="6"/>
      <c r="G72" s="6"/>
      <c r="H72" s="6"/>
      <c r="I72" s="7">
        <v>42.28</v>
      </c>
      <c r="J72" s="8">
        <v>1.94</v>
      </c>
      <c r="K72" s="8">
        <v>15.32</v>
      </c>
      <c r="L72" s="8">
        <v>0.15</v>
      </c>
      <c r="M72" s="8">
        <v>7.51</v>
      </c>
      <c r="N72" s="8">
        <v>0.11</v>
      </c>
      <c r="O72" s="8">
        <v>15.61</v>
      </c>
      <c r="P72" s="8">
        <v>11.15</v>
      </c>
      <c r="Q72" s="8">
        <v>2.4</v>
      </c>
      <c r="R72" s="8">
        <v>0.71</v>
      </c>
      <c r="S72" s="8"/>
      <c r="T72" s="8"/>
      <c r="U72">
        <f t="shared" si="3"/>
        <v>1333.15</v>
      </c>
      <c r="V72">
        <f t="shared" si="4"/>
        <v>10</v>
      </c>
      <c r="W72" t="str">
        <f t="shared" si="5"/>
        <v/>
      </c>
    </row>
    <row r="73" spans="1:23" x14ac:dyDescent="0.3">
      <c r="A73" s="13" t="s">
        <v>70</v>
      </c>
      <c r="B73" s="14" t="s">
        <v>72</v>
      </c>
      <c r="C73" s="14">
        <v>1020</v>
      </c>
      <c r="D73" s="14">
        <v>1000</v>
      </c>
      <c r="E73" s="14"/>
      <c r="F73" s="14"/>
      <c r="G73" s="14"/>
      <c r="H73" s="14"/>
      <c r="I73" s="15">
        <v>41.59</v>
      </c>
      <c r="J73" s="16">
        <v>1.86</v>
      </c>
      <c r="K73" s="16">
        <v>15.72</v>
      </c>
      <c r="L73" s="16"/>
      <c r="M73" s="16">
        <v>10.32</v>
      </c>
      <c r="N73" s="16">
        <v>0.24</v>
      </c>
      <c r="O73" s="16">
        <v>14.02</v>
      </c>
      <c r="P73" s="16">
        <v>11.13</v>
      </c>
      <c r="Q73" s="16">
        <v>2.4700000000000002</v>
      </c>
      <c r="R73" s="16">
        <v>0.42</v>
      </c>
      <c r="S73" s="16"/>
      <c r="T73" s="16"/>
      <c r="U73">
        <f t="shared" si="3"/>
        <v>1293.1500000000001</v>
      </c>
      <c r="V73">
        <f t="shared" si="4"/>
        <v>10</v>
      </c>
      <c r="W73" t="str">
        <f t="shared" si="5"/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7808E-67B7-439E-9633-90C820A01161}">
  <dimension ref="A1:Z851"/>
  <sheetViews>
    <sheetView topLeftCell="P1" workbookViewId="0">
      <selection activeCell="Z2" sqref="Z2:Z851"/>
    </sheetView>
  </sheetViews>
  <sheetFormatPr defaultRowHeight="14.4" x14ac:dyDescent="0.3"/>
  <cols>
    <col min="1" max="1" width="41.6640625" customWidth="1"/>
  </cols>
  <sheetData>
    <row r="1" spans="1:26" ht="15.6" x14ac:dyDescent="0.3">
      <c r="A1" s="17" t="s">
        <v>83</v>
      </c>
      <c r="B1" s="18" t="s">
        <v>84</v>
      </c>
      <c r="C1" s="19" t="s">
        <v>85</v>
      </c>
      <c r="D1" s="19" t="s">
        <v>86</v>
      </c>
      <c r="E1" s="19" t="s">
        <v>87</v>
      </c>
      <c r="F1" s="19" t="s">
        <v>88</v>
      </c>
      <c r="G1" s="19" t="s">
        <v>89</v>
      </c>
      <c r="H1" s="19" t="s">
        <v>90</v>
      </c>
      <c r="I1" s="19" t="s">
        <v>91</v>
      </c>
      <c r="J1" s="19" t="s">
        <v>92</v>
      </c>
      <c r="K1" s="19" t="s">
        <v>93</v>
      </c>
      <c r="L1" s="19" t="s">
        <v>94</v>
      </c>
      <c r="M1" s="19" t="s">
        <v>95</v>
      </c>
      <c r="N1" s="18" t="s">
        <v>96</v>
      </c>
      <c r="O1" s="19" t="s">
        <v>97</v>
      </c>
      <c r="P1" s="19" t="s">
        <v>98</v>
      </c>
      <c r="Q1" s="19" t="s">
        <v>99</v>
      </c>
      <c r="R1" s="19" t="s">
        <v>100</v>
      </c>
      <c r="S1" s="19" t="s">
        <v>101</v>
      </c>
      <c r="T1" s="19" t="s">
        <v>102</v>
      </c>
      <c r="U1" s="19" t="s">
        <v>103</v>
      </c>
      <c r="V1" s="19" t="s">
        <v>104</v>
      </c>
      <c r="W1" s="19" t="s">
        <v>105</v>
      </c>
      <c r="X1" s="20" t="s">
        <v>106</v>
      </c>
      <c r="Y1" s="20" t="s">
        <v>107</v>
      </c>
      <c r="Z1" s="19" t="s">
        <v>1324</v>
      </c>
    </row>
    <row r="2" spans="1:26" x14ac:dyDescent="0.3">
      <c r="A2" t="s">
        <v>108</v>
      </c>
      <c r="B2">
        <v>50.1</v>
      </c>
      <c r="C2">
        <v>1.54</v>
      </c>
      <c r="D2">
        <v>14.78</v>
      </c>
      <c r="E2">
        <v>11.35</v>
      </c>
      <c r="F2">
        <v>0.23</v>
      </c>
      <c r="G2">
        <v>7.52</v>
      </c>
      <c r="H2">
        <v>11.49</v>
      </c>
      <c r="I2">
        <v>2.4</v>
      </c>
      <c r="J2">
        <v>0.09</v>
      </c>
      <c r="N2">
        <v>50.42</v>
      </c>
      <c r="O2">
        <v>0.62</v>
      </c>
      <c r="P2">
        <v>6.72</v>
      </c>
      <c r="Q2">
        <v>7.21</v>
      </c>
      <c r="R2">
        <v>0.19</v>
      </c>
      <c r="S2">
        <v>15.55</v>
      </c>
      <c r="T2">
        <v>17.27</v>
      </c>
      <c r="U2">
        <v>0.61</v>
      </c>
      <c r="V2">
        <v>0.01</v>
      </c>
      <c r="X2">
        <v>0.20469999999999999</v>
      </c>
      <c r="Y2">
        <v>1448.15</v>
      </c>
      <c r="Z2">
        <f>X2*10</f>
        <v>2.0469999999999997</v>
      </c>
    </row>
    <row r="3" spans="1:26" x14ac:dyDescent="0.3">
      <c r="A3" t="s">
        <v>109</v>
      </c>
      <c r="B3">
        <v>50.4</v>
      </c>
      <c r="C3">
        <v>1.19</v>
      </c>
      <c r="D3">
        <v>15.76</v>
      </c>
      <c r="E3">
        <v>9.52</v>
      </c>
      <c r="F3">
        <v>0.18</v>
      </c>
      <c r="G3">
        <v>7.98</v>
      </c>
      <c r="H3">
        <v>12.2</v>
      </c>
      <c r="I3">
        <v>2.2999999999999998</v>
      </c>
      <c r="J3">
        <v>7.0000000000000007E-2</v>
      </c>
      <c r="N3">
        <v>51.14</v>
      </c>
      <c r="O3">
        <v>0.61</v>
      </c>
      <c r="P3">
        <v>5.31</v>
      </c>
      <c r="Q3">
        <v>7.68</v>
      </c>
      <c r="R3">
        <v>0.15</v>
      </c>
      <c r="S3">
        <v>16.36</v>
      </c>
      <c r="T3">
        <v>16.34</v>
      </c>
      <c r="U3">
        <v>0.81</v>
      </c>
      <c r="V3">
        <v>0.04</v>
      </c>
      <c r="X3">
        <v>0.20369999999999999</v>
      </c>
      <c r="Y3">
        <v>1443.15</v>
      </c>
      <c r="Z3">
        <f t="shared" ref="Z3:Z66" si="0">X3*10</f>
        <v>2.0369999999999999</v>
      </c>
    </row>
    <row r="4" spans="1:26" x14ac:dyDescent="0.3">
      <c r="A4" t="s">
        <v>110</v>
      </c>
      <c r="B4">
        <v>62.4</v>
      </c>
      <c r="C4">
        <v>0.38</v>
      </c>
      <c r="D4">
        <v>20.3</v>
      </c>
      <c r="E4">
        <v>2.4</v>
      </c>
      <c r="F4">
        <v>0.22</v>
      </c>
      <c r="G4">
        <v>0.14000000000000001</v>
      </c>
      <c r="H4">
        <v>0.4</v>
      </c>
      <c r="I4">
        <v>9.6</v>
      </c>
      <c r="J4">
        <v>4.2</v>
      </c>
      <c r="K4">
        <v>0</v>
      </c>
      <c r="L4">
        <v>0</v>
      </c>
      <c r="M4">
        <v>9.9</v>
      </c>
      <c r="N4">
        <v>47.4</v>
      </c>
      <c r="O4">
        <v>2.5099999999999998</v>
      </c>
      <c r="P4">
        <v>3.62</v>
      </c>
      <c r="Q4">
        <v>13.83</v>
      </c>
      <c r="R4">
        <v>1.78</v>
      </c>
      <c r="S4">
        <v>8.1300000000000008</v>
      </c>
      <c r="T4">
        <v>16.399999999999999</v>
      </c>
      <c r="U4">
        <v>4.37</v>
      </c>
      <c r="V4">
        <v>0.04</v>
      </c>
      <c r="W4">
        <v>0</v>
      </c>
      <c r="X4">
        <v>0.25</v>
      </c>
      <c r="Y4">
        <v>1048.1500000000001</v>
      </c>
      <c r="Z4">
        <f t="shared" si="0"/>
        <v>2.5</v>
      </c>
    </row>
    <row r="5" spans="1:26" x14ac:dyDescent="0.3">
      <c r="A5" t="s">
        <v>111</v>
      </c>
      <c r="B5">
        <v>61</v>
      </c>
      <c r="C5">
        <v>0.4</v>
      </c>
      <c r="D5">
        <v>20.7</v>
      </c>
      <c r="E5">
        <v>2.5</v>
      </c>
      <c r="F5">
        <v>0.25</v>
      </c>
      <c r="G5">
        <v>0.08</v>
      </c>
      <c r="H5">
        <v>0.32</v>
      </c>
      <c r="I5">
        <v>10.6</v>
      </c>
      <c r="J5">
        <v>4.0999999999999996</v>
      </c>
      <c r="K5">
        <v>0</v>
      </c>
      <c r="L5">
        <v>0</v>
      </c>
      <c r="M5">
        <v>9.6</v>
      </c>
      <c r="N5">
        <v>46.1</v>
      </c>
      <c r="O5">
        <v>4.2300000000000004</v>
      </c>
      <c r="P5">
        <v>3.78</v>
      </c>
      <c r="Q5">
        <v>18.91</v>
      </c>
      <c r="R5">
        <v>1.79</v>
      </c>
      <c r="S5">
        <v>3.92</v>
      </c>
      <c r="T5">
        <v>16.72</v>
      </c>
      <c r="U5">
        <v>3.77</v>
      </c>
      <c r="V5">
        <v>0.03</v>
      </c>
      <c r="W5">
        <v>0</v>
      </c>
      <c r="X5">
        <v>0.2</v>
      </c>
      <c r="Y5">
        <v>1023.15</v>
      </c>
      <c r="Z5">
        <f t="shared" si="0"/>
        <v>2</v>
      </c>
    </row>
    <row r="6" spans="1:26" x14ac:dyDescent="0.3">
      <c r="A6" t="s">
        <v>112</v>
      </c>
      <c r="B6">
        <v>61.5</v>
      </c>
      <c r="C6">
        <v>0.5</v>
      </c>
      <c r="D6">
        <v>20.2</v>
      </c>
      <c r="E6">
        <v>2.0699999999999998</v>
      </c>
      <c r="F6">
        <v>0.15</v>
      </c>
      <c r="G6">
        <v>0.22</v>
      </c>
      <c r="H6">
        <v>0.76</v>
      </c>
      <c r="I6">
        <v>9.1</v>
      </c>
      <c r="J6">
        <v>5.5</v>
      </c>
      <c r="K6">
        <v>0</v>
      </c>
      <c r="L6">
        <v>0</v>
      </c>
      <c r="M6">
        <v>3.9</v>
      </c>
      <c r="N6">
        <v>49.9</v>
      </c>
      <c r="O6">
        <v>1.3</v>
      </c>
      <c r="P6">
        <v>3.21</v>
      </c>
      <c r="Q6">
        <v>8.8000000000000007</v>
      </c>
      <c r="R6">
        <v>0.88</v>
      </c>
      <c r="S6">
        <v>12.8</v>
      </c>
      <c r="T6">
        <v>21.3</v>
      </c>
      <c r="U6">
        <v>1.73</v>
      </c>
      <c r="V6">
        <v>0</v>
      </c>
      <c r="W6">
        <v>0</v>
      </c>
      <c r="X6">
        <v>0.2</v>
      </c>
      <c r="Y6">
        <v>1160.1500000000001</v>
      </c>
      <c r="Z6">
        <f t="shared" si="0"/>
        <v>2</v>
      </c>
    </row>
    <row r="7" spans="1:26" x14ac:dyDescent="0.3">
      <c r="A7" t="s">
        <v>113</v>
      </c>
      <c r="B7">
        <v>61.3</v>
      </c>
      <c r="C7">
        <v>0.44</v>
      </c>
      <c r="D7">
        <v>19.3</v>
      </c>
      <c r="E7">
        <v>2.5299999999999998</v>
      </c>
      <c r="F7">
        <v>0.16</v>
      </c>
      <c r="G7">
        <v>0.3</v>
      </c>
      <c r="H7">
        <v>0.82</v>
      </c>
      <c r="I7">
        <v>9.1999999999999993</v>
      </c>
      <c r="J7">
        <v>5.8</v>
      </c>
      <c r="K7">
        <v>0</v>
      </c>
      <c r="L7">
        <v>0</v>
      </c>
      <c r="M7">
        <v>1.9</v>
      </c>
      <c r="N7">
        <v>48.4</v>
      </c>
      <c r="O7">
        <v>1.9</v>
      </c>
      <c r="P7">
        <v>3.82</v>
      </c>
      <c r="Q7">
        <v>10.11</v>
      </c>
      <c r="R7">
        <v>0.75</v>
      </c>
      <c r="S7">
        <v>12.8</v>
      </c>
      <c r="T7">
        <v>20.7</v>
      </c>
      <c r="U7">
        <v>1.54</v>
      </c>
      <c r="V7">
        <v>0</v>
      </c>
      <c r="W7">
        <v>0</v>
      </c>
      <c r="X7">
        <v>0.1</v>
      </c>
      <c r="Y7">
        <v>1198.1500000000001</v>
      </c>
      <c r="Z7">
        <f t="shared" si="0"/>
        <v>1</v>
      </c>
    </row>
    <row r="8" spans="1:26" x14ac:dyDescent="0.3">
      <c r="A8" t="s">
        <v>114</v>
      </c>
      <c r="B8">
        <v>49.4</v>
      </c>
      <c r="C8">
        <v>4.09</v>
      </c>
      <c r="D8">
        <v>15.8</v>
      </c>
      <c r="E8">
        <v>13.2</v>
      </c>
      <c r="F8">
        <v>0.13</v>
      </c>
      <c r="G8">
        <v>3.47</v>
      </c>
      <c r="H8">
        <v>6.4</v>
      </c>
      <c r="I8">
        <v>3.72</v>
      </c>
      <c r="J8">
        <v>1.24</v>
      </c>
      <c r="L8">
        <v>0.85</v>
      </c>
      <c r="N8">
        <v>47.3</v>
      </c>
      <c r="O8">
        <v>1.78</v>
      </c>
      <c r="P8">
        <v>8.86</v>
      </c>
      <c r="Q8">
        <v>14.1</v>
      </c>
      <c r="R8">
        <v>0.22</v>
      </c>
      <c r="S8">
        <v>12.9</v>
      </c>
      <c r="T8">
        <v>13.1</v>
      </c>
      <c r="U8">
        <v>1.1399999999999999</v>
      </c>
      <c r="W8">
        <v>0.03</v>
      </c>
      <c r="X8">
        <v>1.3</v>
      </c>
      <c r="Y8">
        <v>1433.15</v>
      </c>
      <c r="Z8">
        <f t="shared" si="0"/>
        <v>13</v>
      </c>
    </row>
    <row r="9" spans="1:26" x14ac:dyDescent="0.3">
      <c r="A9" t="s">
        <v>115</v>
      </c>
      <c r="B9">
        <v>48.6</v>
      </c>
      <c r="C9">
        <v>3.49</v>
      </c>
      <c r="D9">
        <v>15.5</v>
      </c>
      <c r="E9">
        <v>14</v>
      </c>
      <c r="F9">
        <v>0.12</v>
      </c>
      <c r="G9">
        <v>2.96</v>
      </c>
      <c r="H9">
        <v>6.44</v>
      </c>
      <c r="I9">
        <v>3.14</v>
      </c>
      <c r="J9">
        <v>1.46</v>
      </c>
      <c r="L9">
        <v>1.38</v>
      </c>
      <c r="N9">
        <v>48.8</v>
      </c>
      <c r="O9">
        <v>1.4</v>
      </c>
      <c r="P9">
        <v>7.59</v>
      </c>
      <c r="Q9">
        <v>16.399999999999999</v>
      </c>
      <c r="R9">
        <v>0.22</v>
      </c>
      <c r="S9">
        <v>12.7</v>
      </c>
      <c r="T9">
        <v>12.3</v>
      </c>
      <c r="U9">
        <v>0.85</v>
      </c>
      <c r="W9">
        <v>0.02</v>
      </c>
      <c r="X9">
        <v>1.3</v>
      </c>
      <c r="Y9">
        <v>1403.15</v>
      </c>
      <c r="Z9">
        <f t="shared" si="0"/>
        <v>13</v>
      </c>
    </row>
    <row r="10" spans="1:26" x14ac:dyDescent="0.3">
      <c r="A10" t="s">
        <v>116</v>
      </c>
      <c r="B10">
        <v>50.6</v>
      </c>
      <c r="C10">
        <v>4.18</v>
      </c>
      <c r="D10">
        <v>15.6</v>
      </c>
      <c r="E10">
        <v>11.7</v>
      </c>
      <c r="F10">
        <v>0.1</v>
      </c>
      <c r="G10">
        <v>3.37</v>
      </c>
      <c r="H10">
        <v>6.59</v>
      </c>
      <c r="I10">
        <v>3.93</v>
      </c>
      <c r="J10">
        <v>1.1000000000000001</v>
      </c>
      <c r="K10">
        <v>0.01</v>
      </c>
      <c r="L10">
        <v>1.34</v>
      </c>
      <c r="N10">
        <v>48.6</v>
      </c>
      <c r="O10">
        <v>1.87</v>
      </c>
      <c r="P10">
        <v>10.199999999999999</v>
      </c>
      <c r="Q10">
        <v>12</v>
      </c>
      <c r="R10">
        <v>0.16</v>
      </c>
      <c r="S10">
        <v>12.6</v>
      </c>
      <c r="T10">
        <v>14.3</v>
      </c>
      <c r="U10">
        <v>1.77</v>
      </c>
      <c r="W10">
        <v>0.03</v>
      </c>
      <c r="X10">
        <v>1.6</v>
      </c>
      <c r="Y10">
        <v>1473.15</v>
      </c>
      <c r="Z10">
        <f t="shared" si="0"/>
        <v>16</v>
      </c>
    </row>
    <row r="11" spans="1:26" x14ac:dyDescent="0.3">
      <c r="A11" t="s">
        <v>117</v>
      </c>
      <c r="B11">
        <v>66.099999999999994</v>
      </c>
      <c r="C11">
        <v>2.14</v>
      </c>
      <c r="D11">
        <v>13.4</v>
      </c>
      <c r="E11">
        <v>5.81</v>
      </c>
      <c r="F11">
        <v>0.1</v>
      </c>
      <c r="G11">
        <v>1.63</v>
      </c>
      <c r="H11">
        <v>3.73</v>
      </c>
      <c r="I11">
        <v>2.2799999999999998</v>
      </c>
      <c r="J11">
        <v>2.88</v>
      </c>
      <c r="L11">
        <v>1.05</v>
      </c>
      <c r="N11">
        <v>51.4</v>
      </c>
      <c r="O11">
        <v>0.8</v>
      </c>
      <c r="P11">
        <v>1.75</v>
      </c>
      <c r="Q11">
        <v>10.9</v>
      </c>
      <c r="R11">
        <v>0.28999999999999998</v>
      </c>
      <c r="S11">
        <v>13.9</v>
      </c>
      <c r="T11">
        <v>19.8</v>
      </c>
      <c r="U11">
        <v>0.33</v>
      </c>
      <c r="W11">
        <v>0.01</v>
      </c>
      <c r="X11">
        <v>1E-4</v>
      </c>
      <c r="Y11">
        <v>1344.15</v>
      </c>
      <c r="Z11">
        <f t="shared" si="0"/>
        <v>1E-3</v>
      </c>
    </row>
    <row r="12" spans="1:26" x14ac:dyDescent="0.3">
      <c r="A12" t="s">
        <v>118</v>
      </c>
      <c r="B12">
        <v>60.7</v>
      </c>
      <c r="C12">
        <v>2.34</v>
      </c>
      <c r="D12">
        <v>13.2</v>
      </c>
      <c r="E12">
        <v>7.25</v>
      </c>
      <c r="F12">
        <v>0.16</v>
      </c>
      <c r="G12">
        <v>2.98</v>
      </c>
      <c r="H12">
        <v>5.77</v>
      </c>
      <c r="I12">
        <v>2.79</v>
      </c>
      <c r="J12">
        <v>2.2000000000000002</v>
      </c>
      <c r="L12">
        <v>1.72</v>
      </c>
      <c r="N12">
        <v>52.5</v>
      </c>
      <c r="O12">
        <v>0.33</v>
      </c>
      <c r="P12">
        <v>1.58</v>
      </c>
      <c r="Q12">
        <v>9.89</v>
      </c>
      <c r="R12">
        <v>0.24</v>
      </c>
      <c r="S12">
        <v>13.29</v>
      </c>
      <c r="T12">
        <v>22.5</v>
      </c>
      <c r="U12">
        <v>0.37</v>
      </c>
      <c r="W12">
        <v>0.05</v>
      </c>
      <c r="X12">
        <v>1E-4</v>
      </c>
      <c r="Y12">
        <v>1358.15</v>
      </c>
      <c r="Z12">
        <f t="shared" si="0"/>
        <v>1E-3</v>
      </c>
    </row>
    <row r="13" spans="1:26" x14ac:dyDescent="0.3">
      <c r="A13" t="s">
        <v>119</v>
      </c>
      <c r="B13">
        <v>51</v>
      </c>
      <c r="C13">
        <v>4.2699999999999996</v>
      </c>
      <c r="D13">
        <v>16.399999999999999</v>
      </c>
      <c r="E13">
        <v>12.6</v>
      </c>
      <c r="F13">
        <v>0.26</v>
      </c>
      <c r="G13">
        <v>4.22</v>
      </c>
      <c r="H13">
        <v>6.71</v>
      </c>
      <c r="I13">
        <v>3.57</v>
      </c>
      <c r="J13">
        <v>1.03</v>
      </c>
      <c r="K13">
        <v>0.14000000000000001</v>
      </c>
      <c r="L13">
        <v>0.87</v>
      </c>
      <c r="N13">
        <v>48.26</v>
      </c>
      <c r="O13">
        <v>1.35</v>
      </c>
      <c r="P13">
        <v>9.69</v>
      </c>
      <c r="Q13">
        <v>14.9</v>
      </c>
      <c r="R13">
        <v>0.25</v>
      </c>
      <c r="S13">
        <v>14.1</v>
      </c>
      <c r="T13">
        <v>9.52</v>
      </c>
      <c r="U13">
        <v>1.1399999999999999</v>
      </c>
      <c r="W13">
        <v>0.06</v>
      </c>
      <c r="X13">
        <v>1.6</v>
      </c>
      <c r="Y13">
        <v>1488.15</v>
      </c>
      <c r="Z13">
        <f t="shared" si="0"/>
        <v>16</v>
      </c>
    </row>
    <row r="14" spans="1:26" x14ac:dyDescent="0.3">
      <c r="A14" t="s">
        <v>120</v>
      </c>
      <c r="B14">
        <v>47.1</v>
      </c>
      <c r="C14">
        <v>4.21</v>
      </c>
      <c r="D14">
        <v>12</v>
      </c>
      <c r="E14">
        <v>17.8</v>
      </c>
      <c r="F14">
        <v>0.18</v>
      </c>
      <c r="G14">
        <v>3.4</v>
      </c>
      <c r="H14">
        <v>7.28</v>
      </c>
      <c r="I14">
        <v>2.93</v>
      </c>
      <c r="J14">
        <v>2.02</v>
      </c>
      <c r="L14">
        <v>2.3199999999999998</v>
      </c>
      <c r="N14">
        <v>50.6</v>
      </c>
      <c r="O14">
        <v>0.83</v>
      </c>
      <c r="P14">
        <v>1.81</v>
      </c>
      <c r="Q14">
        <v>24.4</v>
      </c>
      <c r="R14">
        <v>0.33</v>
      </c>
      <c r="S14">
        <v>16.899999999999999</v>
      </c>
      <c r="T14">
        <v>4.1500000000000004</v>
      </c>
      <c r="U14">
        <v>0.17</v>
      </c>
      <c r="W14">
        <v>0.01</v>
      </c>
      <c r="X14">
        <v>0.7</v>
      </c>
      <c r="Y14">
        <v>1368.15</v>
      </c>
      <c r="Z14">
        <f t="shared" si="0"/>
        <v>7</v>
      </c>
    </row>
    <row r="15" spans="1:26" x14ac:dyDescent="0.3">
      <c r="A15" t="s">
        <v>121</v>
      </c>
      <c r="B15">
        <v>50.2</v>
      </c>
      <c r="C15">
        <v>4.42</v>
      </c>
      <c r="D15">
        <v>11.5</v>
      </c>
      <c r="E15">
        <v>15.1</v>
      </c>
      <c r="F15">
        <v>0.19</v>
      </c>
      <c r="G15">
        <v>3.39</v>
      </c>
      <c r="H15">
        <v>7.06</v>
      </c>
      <c r="I15">
        <v>3.65</v>
      </c>
      <c r="J15">
        <v>1.69</v>
      </c>
      <c r="K15">
        <v>0.03</v>
      </c>
      <c r="L15">
        <v>1.42</v>
      </c>
      <c r="N15">
        <v>50.4</v>
      </c>
      <c r="O15">
        <v>0.9</v>
      </c>
      <c r="P15">
        <v>1.21</v>
      </c>
      <c r="Q15">
        <v>22.5</v>
      </c>
      <c r="R15">
        <v>0.31</v>
      </c>
      <c r="S15">
        <v>17.899999999999999</v>
      </c>
      <c r="T15">
        <v>4.8</v>
      </c>
      <c r="U15">
        <v>0.11</v>
      </c>
      <c r="W15">
        <v>0.05</v>
      </c>
      <c r="X15">
        <v>0.5</v>
      </c>
      <c r="Y15">
        <v>1373.15</v>
      </c>
      <c r="Z15">
        <f t="shared" si="0"/>
        <v>5</v>
      </c>
    </row>
    <row r="16" spans="1:26" x14ac:dyDescent="0.3">
      <c r="A16" t="s">
        <v>122</v>
      </c>
      <c r="B16">
        <v>54.1</v>
      </c>
      <c r="C16">
        <v>3.26</v>
      </c>
      <c r="D16">
        <v>11.8</v>
      </c>
      <c r="E16">
        <v>13.2</v>
      </c>
      <c r="F16">
        <v>0.2</v>
      </c>
      <c r="G16">
        <v>2.83</v>
      </c>
      <c r="H16">
        <v>6.57</v>
      </c>
      <c r="I16">
        <v>2.83</v>
      </c>
      <c r="J16">
        <v>1.62</v>
      </c>
      <c r="K16">
        <v>0.03</v>
      </c>
      <c r="L16">
        <v>1.1499999999999999</v>
      </c>
      <c r="N16">
        <v>50.8</v>
      </c>
      <c r="O16">
        <v>0.7</v>
      </c>
      <c r="P16">
        <v>1.3</v>
      </c>
      <c r="Q16">
        <v>23.1</v>
      </c>
      <c r="R16">
        <v>0.33</v>
      </c>
      <c r="S16">
        <v>18.600000000000001</v>
      </c>
      <c r="T16">
        <v>3.2</v>
      </c>
      <c r="U16">
        <v>0.18</v>
      </c>
      <c r="V16">
        <v>0.01</v>
      </c>
      <c r="X16">
        <v>1E-4</v>
      </c>
      <c r="Y16">
        <v>1353.15</v>
      </c>
      <c r="Z16">
        <f t="shared" si="0"/>
        <v>1E-3</v>
      </c>
    </row>
    <row r="17" spans="1:26" x14ac:dyDescent="0.3">
      <c r="A17" t="s">
        <v>123</v>
      </c>
      <c r="B17">
        <v>55.18</v>
      </c>
      <c r="C17">
        <v>2.33</v>
      </c>
      <c r="D17">
        <v>11.79</v>
      </c>
      <c r="E17">
        <v>15.58</v>
      </c>
      <c r="F17">
        <v>0.22</v>
      </c>
      <c r="G17">
        <v>1.39</v>
      </c>
      <c r="H17">
        <v>5.12</v>
      </c>
      <c r="I17">
        <v>4.68</v>
      </c>
      <c r="J17">
        <v>4.04</v>
      </c>
      <c r="L17">
        <v>1.73</v>
      </c>
      <c r="N17">
        <v>49.84</v>
      </c>
      <c r="O17">
        <v>0.79</v>
      </c>
      <c r="P17">
        <v>0.95</v>
      </c>
      <c r="Q17">
        <v>30.89</v>
      </c>
      <c r="R17">
        <v>0.59</v>
      </c>
      <c r="S17">
        <v>12.7</v>
      </c>
      <c r="T17">
        <v>4.42</v>
      </c>
      <c r="U17">
        <v>0.08</v>
      </c>
      <c r="W17">
        <v>0.01</v>
      </c>
      <c r="X17">
        <v>0.5</v>
      </c>
      <c r="Y17">
        <v>1347.15</v>
      </c>
      <c r="Z17">
        <f t="shared" si="0"/>
        <v>5</v>
      </c>
    </row>
    <row r="18" spans="1:26" x14ac:dyDescent="0.3">
      <c r="A18" t="s">
        <v>124</v>
      </c>
      <c r="B18">
        <v>45.8</v>
      </c>
      <c r="C18">
        <v>4.16</v>
      </c>
      <c r="D18">
        <v>10.87</v>
      </c>
      <c r="E18">
        <v>20.170000000000002</v>
      </c>
      <c r="F18">
        <v>0.32</v>
      </c>
      <c r="G18">
        <v>3.25</v>
      </c>
      <c r="H18">
        <v>7.49</v>
      </c>
      <c r="I18">
        <v>2.69</v>
      </c>
      <c r="J18">
        <v>2.04</v>
      </c>
      <c r="L18">
        <v>2.84</v>
      </c>
      <c r="N18">
        <v>50.93</v>
      </c>
      <c r="O18">
        <v>0.83</v>
      </c>
      <c r="P18">
        <v>1.1499999999999999</v>
      </c>
      <c r="Q18">
        <v>26.25</v>
      </c>
      <c r="R18">
        <v>0.51</v>
      </c>
      <c r="S18">
        <v>16.41</v>
      </c>
      <c r="T18">
        <v>4.1900000000000004</v>
      </c>
      <c r="U18">
        <v>0.08</v>
      </c>
      <c r="W18">
        <v>0.01</v>
      </c>
      <c r="X18">
        <v>0.5</v>
      </c>
      <c r="Y18">
        <v>1351.15</v>
      </c>
      <c r="Z18">
        <f t="shared" si="0"/>
        <v>5</v>
      </c>
    </row>
    <row r="19" spans="1:26" x14ac:dyDescent="0.3">
      <c r="A19" t="s">
        <v>125</v>
      </c>
      <c r="B19">
        <v>49.8</v>
      </c>
      <c r="C19">
        <v>3.06</v>
      </c>
      <c r="D19">
        <v>12.5</v>
      </c>
      <c r="E19">
        <v>17.100000000000001</v>
      </c>
      <c r="F19">
        <v>0.38</v>
      </c>
      <c r="G19">
        <v>3.09</v>
      </c>
      <c r="H19">
        <v>6.97</v>
      </c>
      <c r="I19">
        <v>3.11</v>
      </c>
      <c r="J19">
        <v>1.85</v>
      </c>
      <c r="L19">
        <v>0.7</v>
      </c>
      <c r="N19">
        <v>52</v>
      </c>
      <c r="O19">
        <v>0.61</v>
      </c>
      <c r="P19">
        <v>2.2400000000000002</v>
      </c>
      <c r="Q19">
        <v>24</v>
      </c>
      <c r="R19">
        <v>0.78</v>
      </c>
      <c r="S19">
        <v>16.899999999999999</v>
      </c>
      <c r="T19">
        <v>4.9400000000000004</v>
      </c>
      <c r="U19">
        <v>0.16</v>
      </c>
      <c r="X19">
        <v>0.8</v>
      </c>
      <c r="Y19">
        <v>1398.15</v>
      </c>
      <c r="Z19">
        <f t="shared" si="0"/>
        <v>8</v>
      </c>
    </row>
    <row r="20" spans="1:26" x14ac:dyDescent="0.3">
      <c r="A20" t="s">
        <v>126</v>
      </c>
      <c r="B20">
        <v>57.2</v>
      </c>
      <c r="C20">
        <v>1.65</v>
      </c>
      <c r="D20">
        <v>13.8</v>
      </c>
      <c r="E20">
        <v>10.9</v>
      </c>
      <c r="F20">
        <v>0.23</v>
      </c>
      <c r="G20">
        <v>2.23</v>
      </c>
      <c r="H20">
        <v>5.67</v>
      </c>
      <c r="I20">
        <v>3.78</v>
      </c>
      <c r="J20">
        <v>3.02</v>
      </c>
      <c r="L20">
        <v>0.4</v>
      </c>
      <c r="N20">
        <v>50.9</v>
      </c>
      <c r="O20">
        <v>0.98</v>
      </c>
      <c r="P20">
        <v>2.35</v>
      </c>
      <c r="Q20">
        <v>17.899999999999999</v>
      </c>
      <c r="R20">
        <v>0.45</v>
      </c>
      <c r="S20">
        <v>15.8</v>
      </c>
      <c r="T20">
        <v>11.3</v>
      </c>
      <c r="U20">
        <v>0.24</v>
      </c>
      <c r="X20">
        <v>0.8</v>
      </c>
      <c r="Y20">
        <v>1398.15</v>
      </c>
      <c r="Z20">
        <f t="shared" si="0"/>
        <v>8</v>
      </c>
    </row>
    <row r="21" spans="1:26" x14ac:dyDescent="0.3">
      <c r="A21" t="s">
        <v>127</v>
      </c>
      <c r="B21">
        <v>60.7</v>
      </c>
      <c r="C21">
        <v>1.1000000000000001</v>
      </c>
      <c r="D21">
        <v>15.3</v>
      </c>
      <c r="E21">
        <v>8.7100000000000009</v>
      </c>
      <c r="F21">
        <v>0.31</v>
      </c>
      <c r="G21">
        <v>1.1499999999999999</v>
      </c>
      <c r="H21">
        <v>5.97</v>
      </c>
      <c r="I21">
        <v>4.09</v>
      </c>
      <c r="J21">
        <v>2.1</v>
      </c>
      <c r="L21">
        <v>0.41</v>
      </c>
      <c r="N21">
        <v>51.4</v>
      </c>
      <c r="O21">
        <v>0.47</v>
      </c>
      <c r="P21">
        <v>1.48</v>
      </c>
      <c r="Q21">
        <v>25</v>
      </c>
      <c r="R21">
        <v>0.75</v>
      </c>
      <c r="S21">
        <v>16</v>
      </c>
      <c r="T21">
        <v>5.05</v>
      </c>
      <c r="U21">
        <v>0.06</v>
      </c>
      <c r="X21">
        <v>0.8</v>
      </c>
      <c r="Y21">
        <v>1348.15</v>
      </c>
      <c r="Z21">
        <f t="shared" si="0"/>
        <v>8</v>
      </c>
    </row>
    <row r="22" spans="1:26" x14ac:dyDescent="0.3">
      <c r="A22" t="s">
        <v>128</v>
      </c>
      <c r="B22">
        <v>60.8</v>
      </c>
      <c r="C22">
        <v>0.89</v>
      </c>
      <c r="D22">
        <v>13.4</v>
      </c>
      <c r="E22">
        <v>10.199999999999999</v>
      </c>
      <c r="F22">
        <v>0.41</v>
      </c>
      <c r="G22">
        <v>2.14</v>
      </c>
      <c r="H22">
        <v>4.96</v>
      </c>
      <c r="I22">
        <v>3.98</v>
      </c>
      <c r="J22">
        <v>2.34</v>
      </c>
      <c r="L22">
        <v>0.46</v>
      </c>
      <c r="N22">
        <v>51.4</v>
      </c>
      <c r="O22">
        <v>0.56999999999999995</v>
      </c>
      <c r="P22">
        <v>1.54</v>
      </c>
      <c r="Q22">
        <v>23.8</v>
      </c>
      <c r="R22">
        <v>0.85</v>
      </c>
      <c r="S22">
        <v>16.899999999999999</v>
      </c>
      <c r="T22">
        <v>4.8</v>
      </c>
      <c r="U22">
        <v>0.08</v>
      </c>
      <c r="X22">
        <v>0.8</v>
      </c>
      <c r="Y22">
        <v>1348.15</v>
      </c>
      <c r="Z22">
        <f t="shared" si="0"/>
        <v>8</v>
      </c>
    </row>
    <row r="23" spans="1:26" x14ac:dyDescent="0.3">
      <c r="A23" t="s">
        <v>129</v>
      </c>
      <c r="B23">
        <v>42.8</v>
      </c>
      <c r="C23">
        <v>5.63</v>
      </c>
      <c r="D23">
        <v>12.2</v>
      </c>
      <c r="E23">
        <v>20</v>
      </c>
      <c r="F23">
        <v>0.35</v>
      </c>
      <c r="G23">
        <v>3.63</v>
      </c>
      <c r="H23">
        <v>8.1999999999999993</v>
      </c>
      <c r="I23">
        <v>2.27</v>
      </c>
      <c r="J23">
        <v>2.06</v>
      </c>
      <c r="L23">
        <v>1.55</v>
      </c>
      <c r="N23">
        <v>48.8</v>
      </c>
      <c r="O23">
        <v>1.96</v>
      </c>
      <c r="P23">
        <v>6.5</v>
      </c>
      <c r="Q23">
        <v>15.1</v>
      </c>
      <c r="R23">
        <v>0.37</v>
      </c>
      <c r="S23">
        <v>12.9</v>
      </c>
      <c r="T23">
        <v>14.7</v>
      </c>
      <c r="U23">
        <v>0.56999999999999995</v>
      </c>
      <c r="X23">
        <v>0.8</v>
      </c>
      <c r="Y23">
        <v>1448.15</v>
      </c>
      <c r="Z23">
        <f t="shared" si="0"/>
        <v>8</v>
      </c>
    </row>
    <row r="24" spans="1:26" x14ac:dyDescent="0.3">
      <c r="A24" t="s">
        <v>130</v>
      </c>
      <c r="B24">
        <v>66.2</v>
      </c>
      <c r="C24">
        <v>0.7</v>
      </c>
      <c r="D24">
        <v>14.7</v>
      </c>
      <c r="E24">
        <v>4.9400000000000004</v>
      </c>
      <c r="G24">
        <v>0.78</v>
      </c>
      <c r="H24">
        <v>1.98</v>
      </c>
      <c r="I24">
        <v>3.71</v>
      </c>
      <c r="J24">
        <v>5.19</v>
      </c>
      <c r="L24">
        <v>0.26</v>
      </c>
      <c r="N24">
        <v>51.5</v>
      </c>
      <c r="O24">
        <v>0.52</v>
      </c>
      <c r="P24">
        <v>1.98</v>
      </c>
      <c r="Q24">
        <v>11.2</v>
      </c>
      <c r="S24">
        <v>14.5</v>
      </c>
      <c r="T24">
        <v>19.3</v>
      </c>
      <c r="U24">
        <v>0.33</v>
      </c>
      <c r="X24">
        <v>1E-4</v>
      </c>
      <c r="Y24">
        <v>1333.15</v>
      </c>
      <c r="Z24">
        <f t="shared" si="0"/>
        <v>1E-3</v>
      </c>
    </row>
    <row r="25" spans="1:26" x14ac:dyDescent="0.3">
      <c r="A25" t="s">
        <v>131</v>
      </c>
      <c r="B25">
        <v>60.6</v>
      </c>
      <c r="C25">
        <v>1</v>
      </c>
      <c r="D25">
        <v>16</v>
      </c>
      <c r="E25">
        <v>5.56</v>
      </c>
      <c r="F25">
        <v>0.14000000000000001</v>
      </c>
      <c r="G25">
        <v>1.8</v>
      </c>
      <c r="H25">
        <v>4.47</v>
      </c>
      <c r="I25">
        <v>3.61</v>
      </c>
      <c r="J25">
        <v>3.58</v>
      </c>
      <c r="L25">
        <v>0.18</v>
      </c>
      <c r="M25">
        <v>1.8</v>
      </c>
      <c r="N25">
        <v>52.3</v>
      </c>
      <c r="O25">
        <v>0.56999999999999995</v>
      </c>
      <c r="P25">
        <v>1.46</v>
      </c>
      <c r="Q25">
        <v>10.8</v>
      </c>
      <c r="R25">
        <v>0.51</v>
      </c>
      <c r="S25">
        <v>14.1</v>
      </c>
      <c r="T25">
        <v>19.5</v>
      </c>
      <c r="U25">
        <v>0.19</v>
      </c>
      <c r="X25">
        <v>0.2</v>
      </c>
      <c r="Y25">
        <v>1293.1500000000001</v>
      </c>
      <c r="Z25">
        <f t="shared" si="0"/>
        <v>2</v>
      </c>
    </row>
    <row r="26" spans="1:26" x14ac:dyDescent="0.3">
      <c r="A26" t="s">
        <v>132</v>
      </c>
      <c r="B26">
        <v>59.9</v>
      </c>
      <c r="C26">
        <v>1.28</v>
      </c>
      <c r="D26">
        <v>15.2</v>
      </c>
      <c r="E26">
        <v>6.9</v>
      </c>
      <c r="F26">
        <v>0.25</v>
      </c>
      <c r="G26">
        <v>2.2400000000000002</v>
      </c>
      <c r="H26">
        <v>5.46</v>
      </c>
      <c r="I26">
        <v>3.58</v>
      </c>
      <c r="J26">
        <v>2.44</v>
      </c>
      <c r="L26">
        <v>0.38</v>
      </c>
      <c r="M26">
        <v>1.8</v>
      </c>
      <c r="N26">
        <v>51.9</v>
      </c>
      <c r="O26">
        <v>0.55000000000000004</v>
      </c>
      <c r="P26">
        <v>1.86</v>
      </c>
      <c r="Q26">
        <v>11.1</v>
      </c>
      <c r="R26">
        <v>0.55000000000000004</v>
      </c>
      <c r="S26">
        <v>14.6</v>
      </c>
      <c r="T26">
        <v>19.3</v>
      </c>
      <c r="U26">
        <v>0.39</v>
      </c>
      <c r="X26">
        <v>0.2</v>
      </c>
      <c r="Y26">
        <v>1333.15</v>
      </c>
      <c r="Z26">
        <f t="shared" si="0"/>
        <v>2</v>
      </c>
    </row>
    <row r="27" spans="1:26" x14ac:dyDescent="0.3">
      <c r="A27" t="s">
        <v>133</v>
      </c>
      <c r="B27">
        <v>68.400000000000006</v>
      </c>
      <c r="C27">
        <v>1.21</v>
      </c>
      <c r="D27">
        <v>14.2</v>
      </c>
      <c r="E27">
        <v>2.13</v>
      </c>
      <c r="F27">
        <v>0.2</v>
      </c>
      <c r="G27">
        <v>0.85</v>
      </c>
      <c r="H27">
        <v>2.31</v>
      </c>
      <c r="I27">
        <v>3.73</v>
      </c>
      <c r="J27">
        <v>3.98</v>
      </c>
      <c r="L27">
        <v>0.18</v>
      </c>
      <c r="M27">
        <v>1.9</v>
      </c>
      <c r="N27">
        <v>51.8</v>
      </c>
      <c r="O27">
        <v>0.4</v>
      </c>
      <c r="P27">
        <v>1.84</v>
      </c>
      <c r="Q27">
        <v>9.7100000000000009</v>
      </c>
      <c r="R27">
        <v>0.49</v>
      </c>
      <c r="S27">
        <v>15.1</v>
      </c>
      <c r="T27">
        <v>19.8</v>
      </c>
      <c r="U27">
        <v>0.26</v>
      </c>
      <c r="X27">
        <v>0.2</v>
      </c>
      <c r="Y27">
        <v>1293.1500000000001</v>
      </c>
      <c r="Z27">
        <f t="shared" si="0"/>
        <v>2</v>
      </c>
    </row>
    <row r="28" spans="1:26" x14ac:dyDescent="0.3">
      <c r="A28" t="s">
        <v>134</v>
      </c>
      <c r="B28">
        <v>55.7</v>
      </c>
      <c r="C28">
        <v>1.99</v>
      </c>
      <c r="D28">
        <v>15.8</v>
      </c>
      <c r="E28">
        <v>5.87</v>
      </c>
      <c r="F28">
        <v>0.19</v>
      </c>
      <c r="G28">
        <v>3.66</v>
      </c>
      <c r="H28">
        <v>7.44</v>
      </c>
      <c r="I28">
        <v>3.97</v>
      </c>
      <c r="J28">
        <v>1.42</v>
      </c>
      <c r="L28">
        <v>0.38</v>
      </c>
      <c r="M28">
        <v>1.8</v>
      </c>
      <c r="N28">
        <v>50.4</v>
      </c>
      <c r="O28">
        <v>1.55</v>
      </c>
      <c r="P28">
        <v>4.5</v>
      </c>
      <c r="Q28">
        <v>6.66</v>
      </c>
      <c r="R28">
        <v>0.4</v>
      </c>
      <c r="S28">
        <v>15.6</v>
      </c>
      <c r="T28">
        <v>19</v>
      </c>
      <c r="U28">
        <v>0.52</v>
      </c>
      <c r="X28">
        <v>0.2</v>
      </c>
      <c r="Y28">
        <v>1373.15</v>
      </c>
      <c r="Z28">
        <f t="shared" si="0"/>
        <v>2</v>
      </c>
    </row>
    <row r="29" spans="1:26" x14ac:dyDescent="0.3">
      <c r="A29" t="s">
        <v>135</v>
      </c>
      <c r="B29">
        <v>56.3</v>
      </c>
      <c r="C29">
        <v>2.4300000000000002</v>
      </c>
      <c r="D29">
        <v>14</v>
      </c>
      <c r="E29">
        <v>6.87</v>
      </c>
      <c r="F29">
        <v>0.31</v>
      </c>
      <c r="G29">
        <v>4.1900000000000004</v>
      </c>
      <c r="H29">
        <v>7.49</v>
      </c>
      <c r="I29">
        <v>3.75</v>
      </c>
      <c r="J29">
        <v>1.49</v>
      </c>
      <c r="L29">
        <v>0.44</v>
      </c>
      <c r="M29">
        <v>1.8</v>
      </c>
      <c r="N29">
        <v>51</v>
      </c>
      <c r="O29">
        <v>1.85</v>
      </c>
      <c r="P29">
        <v>3.07</v>
      </c>
      <c r="Q29">
        <v>7.53</v>
      </c>
      <c r="R29">
        <v>0.55000000000000004</v>
      </c>
      <c r="S29">
        <v>16.5</v>
      </c>
      <c r="T29">
        <v>18.100000000000001</v>
      </c>
      <c r="U29">
        <v>0.36</v>
      </c>
      <c r="X29">
        <v>0.2</v>
      </c>
      <c r="Y29">
        <v>1393.15</v>
      </c>
      <c r="Z29">
        <f t="shared" si="0"/>
        <v>2</v>
      </c>
    </row>
    <row r="30" spans="1:26" x14ac:dyDescent="0.3">
      <c r="A30" t="s">
        <v>136</v>
      </c>
      <c r="B30">
        <v>58.7</v>
      </c>
      <c r="C30">
        <v>1.1299999999999999</v>
      </c>
      <c r="D30">
        <v>16.5</v>
      </c>
      <c r="E30">
        <v>5.6</v>
      </c>
      <c r="F30">
        <v>0.14000000000000001</v>
      </c>
      <c r="G30">
        <v>1.56</v>
      </c>
      <c r="H30">
        <v>4.55</v>
      </c>
      <c r="I30">
        <v>3.88</v>
      </c>
      <c r="J30">
        <v>3.61</v>
      </c>
      <c r="L30">
        <v>0.25</v>
      </c>
      <c r="M30">
        <v>1.8</v>
      </c>
      <c r="N30">
        <v>51.4</v>
      </c>
      <c r="O30">
        <v>0.53</v>
      </c>
      <c r="P30">
        <v>1.77</v>
      </c>
      <c r="Q30">
        <v>10.199999999999999</v>
      </c>
      <c r="R30">
        <v>0.37</v>
      </c>
      <c r="S30">
        <v>14.6</v>
      </c>
      <c r="T30">
        <v>20</v>
      </c>
      <c r="U30">
        <v>0.28999999999999998</v>
      </c>
      <c r="X30">
        <v>0.2</v>
      </c>
      <c r="Y30">
        <v>1293.1500000000001</v>
      </c>
      <c r="Z30">
        <f t="shared" si="0"/>
        <v>2</v>
      </c>
    </row>
    <row r="31" spans="1:26" x14ac:dyDescent="0.3">
      <c r="A31" t="s">
        <v>137</v>
      </c>
      <c r="B31">
        <v>58.8</v>
      </c>
      <c r="C31">
        <v>1.19</v>
      </c>
      <c r="D31">
        <v>16.2</v>
      </c>
      <c r="E31">
        <v>4.32</v>
      </c>
      <c r="F31">
        <v>0.2</v>
      </c>
      <c r="G31">
        <v>2.5</v>
      </c>
      <c r="H31">
        <v>4.8499999999999996</v>
      </c>
      <c r="I31">
        <v>3.91</v>
      </c>
      <c r="J31">
        <v>2.64</v>
      </c>
      <c r="L31">
        <v>0.25</v>
      </c>
      <c r="M31">
        <v>1.8</v>
      </c>
      <c r="N31">
        <v>51.8</v>
      </c>
      <c r="O31">
        <v>0.72</v>
      </c>
      <c r="P31">
        <v>2.06</v>
      </c>
      <c r="Q31">
        <v>8.1300000000000008</v>
      </c>
      <c r="R31">
        <v>0.4</v>
      </c>
      <c r="S31">
        <v>16.399999999999999</v>
      </c>
      <c r="T31">
        <v>19.3</v>
      </c>
      <c r="U31">
        <v>0.08</v>
      </c>
      <c r="X31">
        <v>0.2</v>
      </c>
      <c r="Y31">
        <v>1293.1500000000001</v>
      </c>
      <c r="Z31">
        <f t="shared" si="0"/>
        <v>2</v>
      </c>
    </row>
    <row r="32" spans="1:26" x14ac:dyDescent="0.3">
      <c r="A32" t="s">
        <v>138</v>
      </c>
      <c r="B32">
        <v>52.3</v>
      </c>
      <c r="C32">
        <v>3.27</v>
      </c>
      <c r="D32">
        <v>12.3</v>
      </c>
      <c r="E32">
        <v>13.7</v>
      </c>
      <c r="F32">
        <v>0.34</v>
      </c>
      <c r="G32">
        <v>3.83</v>
      </c>
      <c r="H32">
        <v>8.61</v>
      </c>
      <c r="I32">
        <v>2.15</v>
      </c>
      <c r="J32">
        <v>1.46</v>
      </c>
      <c r="L32">
        <v>0.46</v>
      </c>
      <c r="N32">
        <v>51.2</v>
      </c>
      <c r="O32">
        <v>0.92</v>
      </c>
      <c r="P32">
        <v>1.95</v>
      </c>
      <c r="Q32">
        <v>11.9</v>
      </c>
      <c r="R32">
        <v>0.54</v>
      </c>
      <c r="S32">
        <v>14.3</v>
      </c>
      <c r="T32">
        <v>19.100000000000001</v>
      </c>
      <c r="U32">
        <v>0.22</v>
      </c>
      <c r="X32">
        <v>1E-4</v>
      </c>
      <c r="Y32">
        <v>1373.15</v>
      </c>
      <c r="Z32">
        <f t="shared" si="0"/>
        <v>1E-3</v>
      </c>
    </row>
    <row r="33" spans="1:26" x14ac:dyDescent="0.3">
      <c r="A33" t="s">
        <v>139</v>
      </c>
      <c r="B33">
        <v>62.4</v>
      </c>
      <c r="C33">
        <v>1.88</v>
      </c>
      <c r="D33">
        <v>15.2</v>
      </c>
      <c r="E33">
        <v>4.29</v>
      </c>
      <c r="F33">
        <v>0.16</v>
      </c>
      <c r="G33">
        <v>1.1000000000000001</v>
      </c>
      <c r="H33">
        <v>3.08</v>
      </c>
      <c r="I33">
        <v>4.21</v>
      </c>
      <c r="J33">
        <v>4.6500000000000004</v>
      </c>
      <c r="L33">
        <v>0.52</v>
      </c>
      <c r="M33">
        <v>2</v>
      </c>
      <c r="N33">
        <v>49.9</v>
      </c>
      <c r="O33">
        <v>0.71</v>
      </c>
      <c r="P33">
        <v>4.1399999999999997</v>
      </c>
      <c r="Q33">
        <v>10.6</v>
      </c>
      <c r="R33">
        <v>0.21</v>
      </c>
      <c r="S33">
        <v>15.8</v>
      </c>
      <c r="T33">
        <v>15.9</v>
      </c>
      <c r="U33">
        <v>0.27</v>
      </c>
      <c r="X33">
        <v>0.5</v>
      </c>
      <c r="Y33">
        <v>1333.15</v>
      </c>
      <c r="Z33">
        <f t="shared" si="0"/>
        <v>5</v>
      </c>
    </row>
    <row r="34" spans="1:26" x14ac:dyDescent="0.3">
      <c r="A34" t="s">
        <v>140</v>
      </c>
      <c r="B34">
        <v>57.2</v>
      </c>
      <c r="C34">
        <v>1.2</v>
      </c>
      <c r="D34">
        <v>15.7</v>
      </c>
      <c r="E34">
        <v>6.58</v>
      </c>
      <c r="F34">
        <v>0.19</v>
      </c>
      <c r="G34">
        <v>2.13</v>
      </c>
      <c r="H34">
        <v>5.31</v>
      </c>
      <c r="I34">
        <v>3.85</v>
      </c>
      <c r="J34">
        <v>2.5099999999999998</v>
      </c>
      <c r="L34">
        <v>0.27</v>
      </c>
      <c r="M34">
        <v>1.7</v>
      </c>
      <c r="N34">
        <v>50.4</v>
      </c>
      <c r="O34">
        <v>0.75</v>
      </c>
      <c r="P34">
        <v>3.38</v>
      </c>
      <c r="Q34">
        <v>11.6</v>
      </c>
      <c r="R34">
        <v>0.4</v>
      </c>
      <c r="S34">
        <v>14.1</v>
      </c>
      <c r="T34">
        <v>18.399999999999999</v>
      </c>
      <c r="U34">
        <v>0.33</v>
      </c>
      <c r="X34">
        <v>0.5</v>
      </c>
      <c r="Y34">
        <v>1333.15</v>
      </c>
      <c r="Z34">
        <f t="shared" si="0"/>
        <v>5</v>
      </c>
    </row>
    <row r="35" spans="1:26" x14ac:dyDescent="0.3">
      <c r="A35" t="s">
        <v>141</v>
      </c>
      <c r="B35">
        <v>48.7</v>
      </c>
      <c r="C35">
        <v>0.69</v>
      </c>
      <c r="D35">
        <v>17.2</v>
      </c>
      <c r="E35">
        <v>9.69</v>
      </c>
      <c r="F35">
        <v>0.09</v>
      </c>
      <c r="G35">
        <v>8.51</v>
      </c>
      <c r="H35">
        <v>11.6</v>
      </c>
      <c r="I35">
        <v>2.63</v>
      </c>
      <c r="J35">
        <v>0.44</v>
      </c>
      <c r="L35">
        <v>0.12</v>
      </c>
      <c r="N35">
        <v>51.2</v>
      </c>
      <c r="O35">
        <v>0.33</v>
      </c>
      <c r="P35">
        <v>7.25</v>
      </c>
      <c r="Q35">
        <v>5.89</v>
      </c>
      <c r="R35">
        <v>0.16</v>
      </c>
      <c r="S35">
        <v>17.7</v>
      </c>
      <c r="T35">
        <v>17.5</v>
      </c>
      <c r="U35">
        <v>0.44</v>
      </c>
      <c r="X35">
        <v>0.8</v>
      </c>
      <c r="Y35">
        <v>1523.15</v>
      </c>
      <c r="Z35">
        <f t="shared" si="0"/>
        <v>8</v>
      </c>
    </row>
    <row r="36" spans="1:26" x14ac:dyDescent="0.3">
      <c r="A36" t="s">
        <v>142</v>
      </c>
      <c r="B36">
        <v>48.2</v>
      </c>
      <c r="C36">
        <v>0.98</v>
      </c>
      <c r="D36">
        <v>16.7</v>
      </c>
      <c r="E36">
        <v>9.83</v>
      </c>
      <c r="F36">
        <v>0.17</v>
      </c>
      <c r="G36">
        <v>8.1300000000000008</v>
      </c>
      <c r="H36">
        <v>11.8</v>
      </c>
      <c r="I36">
        <v>2.64</v>
      </c>
      <c r="J36">
        <v>0.42</v>
      </c>
      <c r="L36">
        <v>0.23</v>
      </c>
      <c r="N36">
        <v>50.5</v>
      </c>
      <c r="O36">
        <v>0.55000000000000004</v>
      </c>
      <c r="P36">
        <v>7.06</v>
      </c>
      <c r="Q36">
        <v>5.25</v>
      </c>
      <c r="R36">
        <v>0.13</v>
      </c>
      <c r="S36">
        <v>16.5</v>
      </c>
      <c r="T36">
        <v>18.899999999999999</v>
      </c>
      <c r="U36">
        <v>0.33</v>
      </c>
      <c r="X36">
        <v>0.8</v>
      </c>
      <c r="Y36">
        <v>1473.15</v>
      </c>
      <c r="Z36">
        <f t="shared" si="0"/>
        <v>8</v>
      </c>
    </row>
    <row r="37" spans="1:26" x14ac:dyDescent="0.3">
      <c r="A37" t="s">
        <v>143</v>
      </c>
      <c r="B37">
        <v>47.8</v>
      </c>
      <c r="C37">
        <v>1.21</v>
      </c>
      <c r="D37">
        <v>15.9</v>
      </c>
      <c r="E37">
        <v>11.3</v>
      </c>
      <c r="F37">
        <v>0.25</v>
      </c>
      <c r="G37">
        <v>7.17</v>
      </c>
      <c r="H37">
        <v>11.5</v>
      </c>
      <c r="I37">
        <v>2.77</v>
      </c>
      <c r="J37">
        <v>0.55000000000000004</v>
      </c>
      <c r="L37">
        <v>0.19</v>
      </c>
      <c r="N37">
        <v>50.2</v>
      </c>
      <c r="O37">
        <v>0.63</v>
      </c>
      <c r="P37">
        <v>6.75</v>
      </c>
      <c r="Q37">
        <v>6.36</v>
      </c>
      <c r="R37">
        <v>0.2</v>
      </c>
      <c r="S37">
        <v>15.6</v>
      </c>
      <c r="T37">
        <v>19.2</v>
      </c>
      <c r="U37">
        <v>0.26</v>
      </c>
      <c r="X37">
        <v>0.8</v>
      </c>
      <c r="Y37">
        <v>1473.15</v>
      </c>
      <c r="Z37">
        <f t="shared" si="0"/>
        <v>8</v>
      </c>
    </row>
    <row r="38" spans="1:26" x14ac:dyDescent="0.3">
      <c r="A38" t="s">
        <v>144</v>
      </c>
      <c r="B38">
        <v>48.4</v>
      </c>
      <c r="C38">
        <v>1.1599999999999999</v>
      </c>
      <c r="D38">
        <v>15.6</v>
      </c>
      <c r="E38">
        <v>12.7</v>
      </c>
      <c r="F38">
        <v>0.3</v>
      </c>
      <c r="G38">
        <v>7.25</v>
      </c>
      <c r="H38">
        <v>10.8</v>
      </c>
      <c r="I38">
        <v>2.65</v>
      </c>
      <c r="J38">
        <v>0.54</v>
      </c>
      <c r="L38">
        <v>0.16</v>
      </c>
      <c r="N38">
        <v>50.7</v>
      </c>
      <c r="O38">
        <v>0.64</v>
      </c>
      <c r="P38">
        <v>6.1</v>
      </c>
      <c r="Q38">
        <v>7.5</v>
      </c>
      <c r="R38">
        <v>0.18</v>
      </c>
      <c r="S38">
        <v>16.5</v>
      </c>
      <c r="T38">
        <v>17.600000000000001</v>
      </c>
      <c r="U38">
        <v>0.36</v>
      </c>
      <c r="X38">
        <v>0.8</v>
      </c>
      <c r="Y38">
        <v>1473.15</v>
      </c>
      <c r="Z38">
        <f t="shared" si="0"/>
        <v>8</v>
      </c>
    </row>
    <row r="39" spans="1:26" x14ac:dyDescent="0.3">
      <c r="A39" t="s">
        <v>145</v>
      </c>
      <c r="B39">
        <v>49</v>
      </c>
      <c r="C39">
        <v>2.13</v>
      </c>
      <c r="D39">
        <v>14.3</v>
      </c>
      <c r="E39">
        <v>14.6</v>
      </c>
      <c r="F39">
        <v>0.11</v>
      </c>
      <c r="G39">
        <v>5.12</v>
      </c>
      <c r="H39">
        <v>8.73</v>
      </c>
      <c r="I39">
        <v>3.11</v>
      </c>
      <c r="J39">
        <v>1.1399999999999999</v>
      </c>
      <c r="L39">
        <v>0.33</v>
      </c>
      <c r="N39">
        <v>52.1</v>
      </c>
      <c r="O39">
        <v>0.36</v>
      </c>
      <c r="P39">
        <v>2.75</v>
      </c>
      <c r="Q39">
        <v>13.8</v>
      </c>
      <c r="R39">
        <v>0.37</v>
      </c>
      <c r="S39">
        <v>18.100000000000001</v>
      </c>
      <c r="T39">
        <v>12.1</v>
      </c>
      <c r="U39">
        <v>0.38</v>
      </c>
      <c r="X39">
        <v>0.8</v>
      </c>
      <c r="Y39">
        <v>1423.15</v>
      </c>
      <c r="Z39">
        <f t="shared" si="0"/>
        <v>8</v>
      </c>
    </row>
    <row r="40" spans="1:26" x14ac:dyDescent="0.3">
      <c r="A40" t="s">
        <v>146</v>
      </c>
      <c r="B40">
        <v>65.8</v>
      </c>
      <c r="C40">
        <v>1.1599999999999999</v>
      </c>
      <c r="D40">
        <v>14.9</v>
      </c>
      <c r="E40">
        <v>4.3099999999999996</v>
      </c>
      <c r="F40">
        <v>0.13</v>
      </c>
      <c r="G40">
        <v>1.72</v>
      </c>
      <c r="H40">
        <v>3.64</v>
      </c>
      <c r="I40">
        <v>3.76</v>
      </c>
      <c r="J40">
        <v>3.99</v>
      </c>
      <c r="L40">
        <v>0.53</v>
      </c>
      <c r="N40">
        <v>51.8</v>
      </c>
      <c r="O40">
        <v>0.55000000000000004</v>
      </c>
      <c r="P40">
        <v>2.0299999999999998</v>
      </c>
      <c r="Q40">
        <v>10.8</v>
      </c>
      <c r="R40">
        <v>0.57999999999999996</v>
      </c>
      <c r="S40">
        <v>14.4</v>
      </c>
      <c r="T40">
        <v>19.2</v>
      </c>
      <c r="U40">
        <v>0.26</v>
      </c>
      <c r="X40">
        <v>1E-4</v>
      </c>
      <c r="Y40">
        <v>1356.15</v>
      </c>
      <c r="Z40">
        <f t="shared" si="0"/>
        <v>1E-3</v>
      </c>
    </row>
    <row r="41" spans="1:26" x14ac:dyDescent="0.3">
      <c r="A41" t="s">
        <v>147</v>
      </c>
      <c r="B41">
        <v>64.2</v>
      </c>
      <c r="C41">
        <v>1.23</v>
      </c>
      <c r="D41">
        <v>14.9</v>
      </c>
      <c r="E41">
        <v>4.2699999999999996</v>
      </c>
      <c r="F41">
        <v>0.21</v>
      </c>
      <c r="G41">
        <v>1.4</v>
      </c>
      <c r="H41">
        <v>3.61</v>
      </c>
      <c r="I41">
        <v>3.64</v>
      </c>
      <c r="J41">
        <v>4.4800000000000004</v>
      </c>
      <c r="L41">
        <v>0.47</v>
      </c>
      <c r="N41">
        <v>51.8</v>
      </c>
      <c r="O41">
        <v>0.52</v>
      </c>
      <c r="P41">
        <v>1.9</v>
      </c>
      <c r="Q41">
        <v>10.1</v>
      </c>
      <c r="R41">
        <v>0.49</v>
      </c>
      <c r="S41">
        <v>14.2</v>
      </c>
      <c r="T41">
        <v>20.100000000000001</v>
      </c>
      <c r="U41">
        <v>0.4</v>
      </c>
      <c r="X41">
        <v>1E-4</v>
      </c>
      <c r="Y41">
        <v>1356.15</v>
      </c>
      <c r="Z41">
        <f t="shared" si="0"/>
        <v>1E-3</v>
      </c>
    </row>
    <row r="42" spans="1:26" x14ac:dyDescent="0.3">
      <c r="A42" t="s">
        <v>148</v>
      </c>
      <c r="B42">
        <v>47.8</v>
      </c>
      <c r="C42">
        <v>2.62</v>
      </c>
      <c r="D42">
        <v>14</v>
      </c>
      <c r="E42">
        <v>16.2</v>
      </c>
      <c r="F42">
        <v>0.32</v>
      </c>
      <c r="G42">
        <v>4.67</v>
      </c>
      <c r="H42">
        <v>7.85</v>
      </c>
      <c r="I42">
        <v>3.32</v>
      </c>
      <c r="J42">
        <v>1.5</v>
      </c>
      <c r="L42">
        <v>0.53</v>
      </c>
      <c r="N42">
        <v>51.3</v>
      </c>
      <c r="O42">
        <v>0.53</v>
      </c>
      <c r="P42">
        <v>3.75</v>
      </c>
      <c r="Q42">
        <v>17.100000000000001</v>
      </c>
      <c r="R42">
        <v>0.53</v>
      </c>
      <c r="S42">
        <v>20.2</v>
      </c>
      <c r="T42">
        <v>5.98</v>
      </c>
      <c r="U42">
        <v>0.13</v>
      </c>
      <c r="X42">
        <v>0.8</v>
      </c>
      <c r="Y42">
        <v>1423.15</v>
      </c>
      <c r="Z42">
        <f t="shared" si="0"/>
        <v>8</v>
      </c>
    </row>
    <row r="43" spans="1:26" x14ac:dyDescent="0.3">
      <c r="A43" t="s">
        <v>149</v>
      </c>
      <c r="B43">
        <v>59.4</v>
      </c>
      <c r="C43">
        <v>1.44</v>
      </c>
      <c r="D43">
        <v>12.8</v>
      </c>
      <c r="E43">
        <v>11.6</v>
      </c>
      <c r="F43">
        <v>0.34</v>
      </c>
      <c r="G43">
        <v>1.83</v>
      </c>
      <c r="H43">
        <v>5.44</v>
      </c>
      <c r="I43">
        <v>3.56</v>
      </c>
      <c r="J43">
        <v>2.2599999999999998</v>
      </c>
      <c r="L43">
        <v>0.36</v>
      </c>
      <c r="N43">
        <v>50.7</v>
      </c>
      <c r="O43">
        <v>0.52</v>
      </c>
      <c r="P43">
        <v>1.95</v>
      </c>
      <c r="Q43">
        <v>24</v>
      </c>
      <c r="R43">
        <v>0.76</v>
      </c>
      <c r="S43">
        <v>16.3</v>
      </c>
      <c r="T43">
        <v>5.34</v>
      </c>
      <c r="U43">
        <v>0.13</v>
      </c>
      <c r="X43">
        <v>0.8</v>
      </c>
      <c r="Y43">
        <v>1398.15</v>
      </c>
      <c r="Z43">
        <f t="shared" si="0"/>
        <v>8</v>
      </c>
    </row>
    <row r="44" spans="1:26" x14ac:dyDescent="0.3">
      <c r="A44" t="s">
        <v>150</v>
      </c>
      <c r="B44">
        <v>61.7</v>
      </c>
      <c r="C44">
        <v>1.45</v>
      </c>
      <c r="D44">
        <v>12.5</v>
      </c>
      <c r="E44">
        <v>10.199999999999999</v>
      </c>
      <c r="F44">
        <v>0.3</v>
      </c>
      <c r="G44">
        <v>1.0900000000000001</v>
      </c>
      <c r="H44">
        <v>4.2300000000000004</v>
      </c>
      <c r="I44">
        <v>3.72</v>
      </c>
      <c r="J44">
        <v>2.93</v>
      </c>
      <c r="L44">
        <v>0.64</v>
      </c>
      <c r="N44">
        <v>50.9</v>
      </c>
      <c r="O44">
        <v>0.46</v>
      </c>
      <c r="P44">
        <v>1.31</v>
      </c>
      <c r="Q44">
        <v>25.1</v>
      </c>
      <c r="R44">
        <v>1.03</v>
      </c>
      <c r="S44">
        <v>16.5</v>
      </c>
      <c r="T44">
        <v>4.45</v>
      </c>
      <c r="U44">
        <v>0.02</v>
      </c>
      <c r="X44">
        <v>0.8</v>
      </c>
      <c r="Y44">
        <v>1373.15</v>
      </c>
      <c r="Z44">
        <f t="shared" si="0"/>
        <v>8</v>
      </c>
    </row>
    <row r="45" spans="1:26" x14ac:dyDescent="0.3">
      <c r="A45" t="s">
        <v>151</v>
      </c>
      <c r="B45">
        <v>49.1</v>
      </c>
      <c r="C45">
        <v>1.62</v>
      </c>
      <c r="D45">
        <v>16.2</v>
      </c>
      <c r="E45">
        <v>13.5</v>
      </c>
      <c r="F45">
        <v>0.25</v>
      </c>
      <c r="G45">
        <v>6.13</v>
      </c>
      <c r="H45">
        <v>8.3800000000000008</v>
      </c>
      <c r="I45">
        <v>3.22</v>
      </c>
      <c r="J45">
        <v>0.96</v>
      </c>
      <c r="L45">
        <v>0.23</v>
      </c>
      <c r="N45">
        <v>51.2</v>
      </c>
      <c r="O45">
        <v>0.64</v>
      </c>
      <c r="P45">
        <v>5.53</v>
      </c>
      <c r="Q45">
        <v>14.8</v>
      </c>
      <c r="R45">
        <v>0.46</v>
      </c>
      <c r="S45">
        <v>21.5</v>
      </c>
      <c r="T45">
        <v>5.66</v>
      </c>
      <c r="U45">
        <v>0.18</v>
      </c>
      <c r="X45">
        <v>0.8</v>
      </c>
      <c r="Y45">
        <v>1448.15</v>
      </c>
      <c r="Z45">
        <f t="shared" si="0"/>
        <v>8</v>
      </c>
    </row>
    <row r="46" spans="1:26" x14ac:dyDescent="0.3">
      <c r="A46" t="s">
        <v>152</v>
      </c>
      <c r="B46">
        <v>48.3</v>
      </c>
      <c r="C46">
        <v>1.2</v>
      </c>
      <c r="D46">
        <v>14.9</v>
      </c>
      <c r="E46">
        <v>13.9</v>
      </c>
      <c r="F46">
        <v>0.36</v>
      </c>
      <c r="G46">
        <v>7.45</v>
      </c>
      <c r="H46">
        <v>9.23</v>
      </c>
      <c r="I46">
        <v>2.33</v>
      </c>
      <c r="J46">
        <v>1.02</v>
      </c>
      <c r="L46">
        <v>0.25</v>
      </c>
      <c r="N46">
        <v>52</v>
      </c>
      <c r="O46">
        <v>0.67</v>
      </c>
      <c r="P46">
        <v>5.18</v>
      </c>
      <c r="Q46">
        <v>10.7</v>
      </c>
      <c r="R46">
        <v>0.33</v>
      </c>
      <c r="S46">
        <v>18.899999999999999</v>
      </c>
      <c r="T46">
        <v>11.8</v>
      </c>
      <c r="U46">
        <v>0.06</v>
      </c>
      <c r="X46">
        <v>0.8</v>
      </c>
      <c r="Y46">
        <v>1448.15</v>
      </c>
      <c r="Z46">
        <f t="shared" si="0"/>
        <v>8</v>
      </c>
    </row>
    <row r="47" spans="1:26" x14ac:dyDescent="0.3">
      <c r="A47" t="s">
        <v>153</v>
      </c>
      <c r="B47">
        <v>60.8</v>
      </c>
      <c r="C47">
        <v>1.2</v>
      </c>
      <c r="D47">
        <v>13.2</v>
      </c>
      <c r="E47">
        <v>10.1</v>
      </c>
      <c r="F47">
        <v>0.28000000000000003</v>
      </c>
      <c r="G47">
        <v>2.02</v>
      </c>
      <c r="H47">
        <v>4.8099999999999996</v>
      </c>
      <c r="I47">
        <v>3.5</v>
      </c>
      <c r="J47">
        <v>2.42</v>
      </c>
      <c r="L47">
        <v>0.53</v>
      </c>
      <c r="N47">
        <v>51.3</v>
      </c>
      <c r="O47">
        <v>0.43</v>
      </c>
      <c r="P47">
        <v>1.56</v>
      </c>
      <c r="Q47">
        <v>23.3</v>
      </c>
      <c r="R47">
        <v>0.72</v>
      </c>
      <c r="S47">
        <v>17.5</v>
      </c>
      <c r="T47">
        <v>4.53</v>
      </c>
      <c r="U47">
        <v>0.06</v>
      </c>
      <c r="X47">
        <v>0.8</v>
      </c>
      <c r="Y47">
        <v>1373.15</v>
      </c>
      <c r="Z47">
        <f t="shared" si="0"/>
        <v>8</v>
      </c>
    </row>
    <row r="48" spans="1:26" x14ac:dyDescent="0.3">
      <c r="A48" t="s">
        <v>154</v>
      </c>
      <c r="B48">
        <v>47.6</v>
      </c>
      <c r="C48">
        <v>2.0699999999999998</v>
      </c>
      <c r="D48">
        <v>14.9</v>
      </c>
      <c r="E48">
        <v>15.7</v>
      </c>
      <c r="F48">
        <v>0.31</v>
      </c>
      <c r="G48">
        <v>5.7</v>
      </c>
      <c r="H48">
        <v>8.23</v>
      </c>
      <c r="I48">
        <v>3.02</v>
      </c>
      <c r="J48">
        <v>1.1599999999999999</v>
      </c>
      <c r="L48">
        <v>0.48</v>
      </c>
      <c r="N48">
        <v>51.9</v>
      </c>
      <c r="O48">
        <v>0.5</v>
      </c>
      <c r="P48">
        <v>4.57</v>
      </c>
      <c r="Q48">
        <v>16.8</v>
      </c>
      <c r="R48">
        <v>0.46</v>
      </c>
      <c r="S48">
        <v>20.9</v>
      </c>
      <c r="T48">
        <v>5.8</v>
      </c>
      <c r="U48">
        <v>0.18</v>
      </c>
      <c r="X48">
        <v>0.8</v>
      </c>
      <c r="Y48">
        <v>1423.15</v>
      </c>
      <c r="Z48">
        <f t="shared" si="0"/>
        <v>8</v>
      </c>
    </row>
    <row r="49" spans="1:26" x14ac:dyDescent="0.3">
      <c r="A49" t="s">
        <v>155</v>
      </c>
      <c r="B49">
        <v>56.4</v>
      </c>
      <c r="C49">
        <v>1.96</v>
      </c>
      <c r="D49">
        <v>13.4</v>
      </c>
      <c r="E49">
        <v>11.8</v>
      </c>
      <c r="F49">
        <v>0.31</v>
      </c>
      <c r="G49">
        <v>2.0699999999999998</v>
      </c>
      <c r="H49">
        <v>5.76</v>
      </c>
      <c r="I49">
        <v>3.25</v>
      </c>
      <c r="J49">
        <v>3.29</v>
      </c>
      <c r="L49">
        <v>0.54</v>
      </c>
      <c r="N49">
        <v>49.6</v>
      </c>
      <c r="O49">
        <v>0.7</v>
      </c>
      <c r="P49">
        <v>3.63</v>
      </c>
      <c r="Q49">
        <v>18.3</v>
      </c>
      <c r="R49">
        <v>0.65</v>
      </c>
      <c r="S49">
        <v>15.3</v>
      </c>
      <c r="T49">
        <v>11.1</v>
      </c>
      <c r="U49">
        <v>0.33</v>
      </c>
      <c r="X49">
        <v>0.8</v>
      </c>
      <c r="Y49">
        <v>1398.15</v>
      </c>
      <c r="Z49">
        <f t="shared" si="0"/>
        <v>8</v>
      </c>
    </row>
    <row r="50" spans="1:26" x14ac:dyDescent="0.3">
      <c r="A50" t="s">
        <v>156</v>
      </c>
      <c r="B50">
        <v>52.01</v>
      </c>
      <c r="C50">
        <v>0.94</v>
      </c>
      <c r="D50">
        <v>16.010000000000002</v>
      </c>
      <c r="E50">
        <v>3.64</v>
      </c>
      <c r="F50">
        <v>0.13</v>
      </c>
      <c r="G50">
        <v>2.9</v>
      </c>
      <c r="H50">
        <v>4.8</v>
      </c>
      <c r="I50">
        <v>5.51</v>
      </c>
      <c r="J50">
        <v>3.2</v>
      </c>
      <c r="M50">
        <v>5.36</v>
      </c>
      <c r="N50">
        <v>51.4</v>
      </c>
      <c r="O50">
        <v>0.7</v>
      </c>
      <c r="P50">
        <v>2.7</v>
      </c>
      <c r="Q50">
        <v>6</v>
      </c>
      <c r="R50">
        <v>0.08</v>
      </c>
      <c r="S50">
        <v>15.6</v>
      </c>
      <c r="T50">
        <v>22.34</v>
      </c>
      <c r="U50">
        <v>0.47</v>
      </c>
      <c r="X50">
        <v>0.221</v>
      </c>
      <c r="Y50">
        <v>1308.1500000000001</v>
      </c>
      <c r="Z50">
        <f t="shared" si="0"/>
        <v>2.21</v>
      </c>
    </row>
    <row r="51" spans="1:26" x14ac:dyDescent="0.3">
      <c r="A51" t="s">
        <v>157</v>
      </c>
      <c r="B51">
        <v>53.3</v>
      </c>
      <c r="C51">
        <v>1.5</v>
      </c>
      <c r="D51">
        <v>16.809999999999999</v>
      </c>
      <c r="E51">
        <v>4.0999999999999996</v>
      </c>
      <c r="F51">
        <v>0.13</v>
      </c>
      <c r="G51">
        <v>3.34</v>
      </c>
      <c r="H51">
        <v>6.13</v>
      </c>
      <c r="I51">
        <v>5.4</v>
      </c>
      <c r="J51">
        <v>3.4</v>
      </c>
      <c r="M51">
        <v>3</v>
      </c>
      <c r="N51">
        <v>51.4</v>
      </c>
      <c r="O51">
        <v>0.86</v>
      </c>
      <c r="P51">
        <v>3</v>
      </c>
      <c r="Q51">
        <v>6.9</v>
      </c>
      <c r="R51">
        <v>0.1</v>
      </c>
      <c r="S51">
        <v>15.2</v>
      </c>
      <c r="T51">
        <v>22.4</v>
      </c>
      <c r="U51">
        <v>0.51</v>
      </c>
      <c r="X51">
        <v>6.8999999999999992E-2</v>
      </c>
      <c r="Y51">
        <v>1273.1500000000001</v>
      </c>
      <c r="Z51">
        <f t="shared" si="0"/>
        <v>0.69</v>
      </c>
    </row>
    <row r="52" spans="1:26" x14ac:dyDescent="0.3">
      <c r="A52" t="s">
        <v>158</v>
      </c>
      <c r="B52">
        <v>56.69</v>
      </c>
      <c r="C52">
        <v>0.38</v>
      </c>
      <c r="D52">
        <v>16.850000000000001</v>
      </c>
      <c r="E52">
        <v>2.0699999999999998</v>
      </c>
      <c r="F52">
        <v>0.09</v>
      </c>
      <c r="G52">
        <v>1.56</v>
      </c>
      <c r="H52">
        <v>2.25</v>
      </c>
      <c r="I52">
        <v>5.56</v>
      </c>
      <c r="J52">
        <v>4.29</v>
      </c>
      <c r="M52">
        <v>3.43</v>
      </c>
      <c r="N52">
        <v>50.9</v>
      </c>
      <c r="O52">
        <v>1</v>
      </c>
      <c r="P52">
        <v>2.6</v>
      </c>
      <c r="Q52">
        <v>6.2</v>
      </c>
      <c r="R52">
        <v>0.11</v>
      </c>
      <c r="S52">
        <v>16</v>
      </c>
      <c r="T52">
        <v>22.3</v>
      </c>
      <c r="U52">
        <v>0.41</v>
      </c>
      <c r="X52">
        <v>9.3999999999999986E-2</v>
      </c>
      <c r="Y52">
        <v>1273.1500000000001</v>
      </c>
      <c r="Z52">
        <f t="shared" si="0"/>
        <v>0.93999999999999984</v>
      </c>
    </row>
    <row r="53" spans="1:26" x14ac:dyDescent="0.3">
      <c r="A53" t="s">
        <v>159</v>
      </c>
      <c r="B53">
        <v>48.1</v>
      </c>
      <c r="C53">
        <v>0.56999999999999995</v>
      </c>
      <c r="D53">
        <v>18.7</v>
      </c>
      <c r="E53">
        <v>8.14</v>
      </c>
      <c r="F53">
        <v>0.21</v>
      </c>
      <c r="G53">
        <v>10.5</v>
      </c>
      <c r="H53">
        <v>11.9</v>
      </c>
      <c r="I53">
        <v>2.41</v>
      </c>
      <c r="J53">
        <v>0.08</v>
      </c>
      <c r="K53">
        <v>0.06</v>
      </c>
      <c r="L53">
        <v>0.13</v>
      </c>
      <c r="N53">
        <v>50.2</v>
      </c>
      <c r="O53">
        <v>0.35</v>
      </c>
      <c r="P53">
        <v>9.8000000000000007</v>
      </c>
      <c r="Q53">
        <v>4.7</v>
      </c>
      <c r="R53">
        <v>0.14000000000000001</v>
      </c>
      <c r="S53">
        <v>18.8</v>
      </c>
      <c r="T53">
        <v>16</v>
      </c>
      <c r="U53">
        <v>0.45</v>
      </c>
      <c r="W53">
        <v>0.13</v>
      </c>
      <c r="X53">
        <v>1.1000000000000001</v>
      </c>
      <c r="Y53">
        <v>1563.15</v>
      </c>
      <c r="Z53">
        <f t="shared" si="0"/>
        <v>11</v>
      </c>
    </row>
    <row r="54" spans="1:26" x14ac:dyDescent="0.3">
      <c r="A54" t="s">
        <v>160</v>
      </c>
      <c r="B54">
        <v>48.6</v>
      </c>
      <c r="C54">
        <v>0.63</v>
      </c>
      <c r="D54">
        <v>18.8</v>
      </c>
      <c r="E54">
        <v>8.76</v>
      </c>
      <c r="F54">
        <v>0.16</v>
      </c>
      <c r="G54">
        <v>9.69</v>
      </c>
      <c r="H54">
        <v>11.5</v>
      </c>
      <c r="I54">
        <v>2.73</v>
      </c>
      <c r="J54">
        <v>0.1</v>
      </c>
      <c r="K54">
        <v>0.03</v>
      </c>
      <c r="L54">
        <v>0.03</v>
      </c>
      <c r="N54">
        <v>48.7</v>
      </c>
      <c r="O54">
        <v>0.37</v>
      </c>
      <c r="P54">
        <v>11.8</v>
      </c>
      <c r="Q54">
        <v>6.31</v>
      </c>
      <c r="R54">
        <v>0.11</v>
      </c>
      <c r="S54">
        <v>15.9</v>
      </c>
      <c r="T54">
        <v>15.4</v>
      </c>
      <c r="U54">
        <v>0.75</v>
      </c>
      <c r="W54">
        <v>0.08</v>
      </c>
      <c r="X54">
        <v>1.5</v>
      </c>
      <c r="Y54">
        <v>1618.15</v>
      </c>
      <c r="Z54">
        <f t="shared" si="0"/>
        <v>15</v>
      </c>
    </row>
    <row r="55" spans="1:26" x14ac:dyDescent="0.3">
      <c r="A55" t="s">
        <v>161</v>
      </c>
      <c r="B55">
        <v>48.4</v>
      </c>
      <c r="C55">
        <v>0.66</v>
      </c>
      <c r="D55">
        <v>19.3</v>
      </c>
      <c r="E55">
        <v>8.93</v>
      </c>
      <c r="F55">
        <v>0.18</v>
      </c>
      <c r="G55">
        <v>8.7799999999999994</v>
      </c>
      <c r="H55">
        <v>10.9</v>
      </c>
      <c r="I55">
        <v>2.93</v>
      </c>
      <c r="J55">
        <v>0.1</v>
      </c>
      <c r="K55">
        <v>0.03</v>
      </c>
      <c r="L55">
        <v>0.03</v>
      </c>
      <c r="N55">
        <v>49.2</v>
      </c>
      <c r="O55">
        <v>0.31</v>
      </c>
      <c r="P55">
        <v>11.4</v>
      </c>
      <c r="Q55">
        <v>5.64</v>
      </c>
      <c r="R55">
        <v>0.11</v>
      </c>
      <c r="S55">
        <v>16.8</v>
      </c>
      <c r="T55">
        <v>15.3</v>
      </c>
      <c r="U55">
        <v>0.62</v>
      </c>
      <c r="W55">
        <v>0.12</v>
      </c>
      <c r="X55">
        <v>1.5</v>
      </c>
      <c r="Y55">
        <v>1588.15</v>
      </c>
      <c r="Z55">
        <f t="shared" si="0"/>
        <v>15</v>
      </c>
    </row>
    <row r="56" spans="1:26" x14ac:dyDescent="0.3">
      <c r="A56" t="s">
        <v>162</v>
      </c>
      <c r="B56">
        <v>49</v>
      </c>
      <c r="C56">
        <v>0.88</v>
      </c>
      <c r="D56">
        <v>17.399999999999999</v>
      </c>
      <c r="E56">
        <v>11</v>
      </c>
      <c r="F56">
        <v>0.1</v>
      </c>
      <c r="G56">
        <v>8.34</v>
      </c>
      <c r="H56">
        <v>10.6</v>
      </c>
      <c r="I56">
        <v>2.89</v>
      </c>
      <c r="J56">
        <v>0.16</v>
      </c>
      <c r="N56">
        <v>51</v>
      </c>
      <c r="O56">
        <v>0.43</v>
      </c>
      <c r="P56">
        <v>7.02</v>
      </c>
      <c r="Q56">
        <v>6.56</v>
      </c>
      <c r="R56">
        <v>0.15</v>
      </c>
      <c r="S56">
        <v>19.8</v>
      </c>
      <c r="T56">
        <v>14.8</v>
      </c>
      <c r="U56">
        <v>0.38</v>
      </c>
      <c r="W56">
        <v>7.0000000000000007E-2</v>
      </c>
      <c r="X56">
        <v>1</v>
      </c>
      <c r="Y56">
        <v>1553.15</v>
      </c>
      <c r="Z56">
        <f t="shared" si="0"/>
        <v>10</v>
      </c>
    </row>
    <row r="57" spans="1:26" x14ac:dyDescent="0.3">
      <c r="A57" t="s">
        <v>163</v>
      </c>
      <c r="B57">
        <v>48</v>
      </c>
      <c r="C57">
        <v>0.64</v>
      </c>
      <c r="D57">
        <v>17.899999999999999</v>
      </c>
      <c r="E57">
        <v>9.07</v>
      </c>
      <c r="F57">
        <v>0.16</v>
      </c>
      <c r="G57">
        <v>9.49</v>
      </c>
      <c r="H57">
        <v>10.1</v>
      </c>
      <c r="I57">
        <v>2.99</v>
      </c>
      <c r="J57">
        <v>0.14000000000000001</v>
      </c>
      <c r="K57">
        <v>0.03</v>
      </c>
      <c r="L57">
        <v>0.04</v>
      </c>
      <c r="N57">
        <v>51.5</v>
      </c>
      <c r="O57">
        <v>0.45</v>
      </c>
      <c r="P57">
        <v>8.1</v>
      </c>
      <c r="Q57">
        <v>6.96</v>
      </c>
      <c r="R57">
        <v>0.17</v>
      </c>
      <c r="S57">
        <v>20.3</v>
      </c>
      <c r="T57">
        <v>12.6</v>
      </c>
      <c r="U57">
        <v>0.56000000000000005</v>
      </c>
      <c r="W57">
        <v>0.09</v>
      </c>
      <c r="X57">
        <v>1.5</v>
      </c>
      <c r="Y57">
        <v>1613.15</v>
      </c>
      <c r="Z57">
        <f t="shared" si="0"/>
        <v>15</v>
      </c>
    </row>
    <row r="58" spans="1:26" x14ac:dyDescent="0.3">
      <c r="A58" t="s">
        <v>164</v>
      </c>
      <c r="B58">
        <v>47.4</v>
      </c>
      <c r="C58">
        <v>0.8</v>
      </c>
      <c r="D58">
        <v>17.8</v>
      </c>
      <c r="E58">
        <v>9.99</v>
      </c>
      <c r="F58">
        <v>0.16</v>
      </c>
      <c r="G58">
        <v>9.32</v>
      </c>
      <c r="H58">
        <v>8.61</v>
      </c>
      <c r="I58">
        <v>4.4400000000000004</v>
      </c>
      <c r="J58">
        <v>0.21</v>
      </c>
      <c r="K58">
        <v>0.02</v>
      </c>
      <c r="L58">
        <v>0.13</v>
      </c>
      <c r="N58">
        <v>49.9</v>
      </c>
      <c r="O58">
        <v>0.4</v>
      </c>
      <c r="P58">
        <v>11</v>
      </c>
      <c r="Q58">
        <v>6.83</v>
      </c>
      <c r="R58">
        <v>0.18</v>
      </c>
      <c r="S58">
        <v>19.2</v>
      </c>
      <c r="T58">
        <v>11.7</v>
      </c>
      <c r="U58">
        <v>0.89</v>
      </c>
      <c r="X58">
        <v>1.5</v>
      </c>
      <c r="Y58">
        <v>1628.15</v>
      </c>
      <c r="Z58">
        <f t="shared" si="0"/>
        <v>15</v>
      </c>
    </row>
    <row r="59" spans="1:26" x14ac:dyDescent="0.3">
      <c r="A59" t="s">
        <v>165</v>
      </c>
      <c r="B59">
        <v>49.9</v>
      </c>
      <c r="C59">
        <v>0.65</v>
      </c>
      <c r="D59">
        <v>17.399999999999999</v>
      </c>
      <c r="E59">
        <v>7.9</v>
      </c>
      <c r="F59">
        <v>0.1</v>
      </c>
      <c r="G59">
        <v>10.8</v>
      </c>
      <c r="H59">
        <v>11.5</v>
      </c>
      <c r="I59">
        <v>2.2999999999999998</v>
      </c>
      <c r="J59">
        <v>0.11</v>
      </c>
      <c r="L59">
        <v>0.15</v>
      </c>
      <c r="N59">
        <v>49.1</v>
      </c>
      <c r="O59">
        <v>0.41</v>
      </c>
      <c r="P59">
        <v>11.9</v>
      </c>
      <c r="Q59">
        <v>5</v>
      </c>
      <c r="R59">
        <v>0.14000000000000001</v>
      </c>
      <c r="S59">
        <v>17.600000000000001</v>
      </c>
      <c r="T59">
        <v>16.3</v>
      </c>
      <c r="U59">
        <v>0.45</v>
      </c>
      <c r="W59">
        <v>0.13</v>
      </c>
      <c r="X59">
        <v>1.1000000000000001</v>
      </c>
      <c r="Y59">
        <v>1566.15</v>
      </c>
      <c r="Z59">
        <f t="shared" si="0"/>
        <v>11</v>
      </c>
    </row>
    <row r="60" spans="1:26" x14ac:dyDescent="0.3">
      <c r="A60" t="s">
        <v>166</v>
      </c>
      <c r="B60">
        <v>48.1</v>
      </c>
      <c r="C60">
        <v>0.89</v>
      </c>
      <c r="D60">
        <v>17.399999999999999</v>
      </c>
      <c r="E60">
        <v>10.7</v>
      </c>
      <c r="F60">
        <v>0.19</v>
      </c>
      <c r="G60">
        <v>8.33</v>
      </c>
      <c r="H60">
        <v>10.7</v>
      </c>
      <c r="I60">
        <v>3.12</v>
      </c>
      <c r="J60">
        <v>0.15</v>
      </c>
      <c r="K60">
        <v>0.04</v>
      </c>
      <c r="L60">
        <v>7.0000000000000007E-2</v>
      </c>
      <c r="N60">
        <v>51.3</v>
      </c>
      <c r="O60">
        <v>0.51</v>
      </c>
      <c r="P60">
        <v>7.1</v>
      </c>
      <c r="Q60">
        <v>5.97</v>
      </c>
      <c r="R60">
        <v>0.2</v>
      </c>
      <c r="S60">
        <v>18</v>
      </c>
      <c r="T60">
        <v>17.2</v>
      </c>
      <c r="U60">
        <v>0.43</v>
      </c>
      <c r="W60">
        <v>0.18</v>
      </c>
      <c r="X60">
        <v>1</v>
      </c>
      <c r="Y60">
        <v>1533.15</v>
      </c>
      <c r="Z60">
        <f t="shared" si="0"/>
        <v>10</v>
      </c>
    </row>
    <row r="61" spans="1:26" x14ac:dyDescent="0.3">
      <c r="A61" t="s">
        <v>167</v>
      </c>
      <c r="B61">
        <v>47</v>
      </c>
      <c r="C61">
        <v>1.24</v>
      </c>
      <c r="D61">
        <v>16.3</v>
      </c>
      <c r="E61">
        <v>12.7</v>
      </c>
      <c r="F61">
        <v>0.23</v>
      </c>
      <c r="G61">
        <v>7.46</v>
      </c>
      <c r="H61">
        <v>10</v>
      </c>
      <c r="I61">
        <v>3.42</v>
      </c>
      <c r="J61">
        <v>0.19</v>
      </c>
      <c r="K61">
        <v>0.03</v>
      </c>
      <c r="L61">
        <v>0.13</v>
      </c>
      <c r="N61">
        <v>50.7</v>
      </c>
      <c r="O61">
        <v>0.54</v>
      </c>
      <c r="P61">
        <v>6.4</v>
      </c>
      <c r="Q61">
        <v>6.66</v>
      </c>
      <c r="R61">
        <v>0.22</v>
      </c>
      <c r="S61">
        <v>17.600000000000001</v>
      </c>
      <c r="T61">
        <v>17</v>
      </c>
      <c r="U61">
        <v>0.45</v>
      </c>
      <c r="W61">
        <v>0.14000000000000001</v>
      </c>
      <c r="X61">
        <v>1</v>
      </c>
      <c r="Y61">
        <v>1513.15</v>
      </c>
      <c r="Z61">
        <f t="shared" si="0"/>
        <v>10</v>
      </c>
    </row>
    <row r="62" spans="1:26" x14ac:dyDescent="0.3">
      <c r="A62" t="s">
        <v>168</v>
      </c>
      <c r="B62">
        <v>48.6</v>
      </c>
      <c r="C62">
        <v>0.66</v>
      </c>
      <c r="D62">
        <v>19.7</v>
      </c>
      <c r="E62">
        <v>9.2100000000000009</v>
      </c>
      <c r="F62">
        <v>0.13</v>
      </c>
      <c r="G62">
        <v>8.24</v>
      </c>
      <c r="H62">
        <v>10.7</v>
      </c>
      <c r="I62">
        <v>2.93</v>
      </c>
      <c r="J62">
        <v>0.11</v>
      </c>
      <c r="L62">
        <v>0.03</v>
      </c>
      <c r="N62">
        <v>48.7</v>
      </c>
      <c r="O62">
        <v>0.36</v>
      </c>
      <c r="P62">
        <v>12.9</v>
      </c>
      <c r="Q62">
        <v>5.61</v>
      </c>
      <c r="R62">
        <v>0.15</v>
      </c>
      <c r="S62">
        <v>15.7</v>
      </c>
      <c r="T62">
        <v>16.899999999999999</v>
      </c>
      <c r="U62">
        <v>0.86</v>
      </c>
      <c r="W62">
        <v>0.1</v>
      </c>
      <c r="X62">
        <v>1.5</v>
      </c>
      <c r="Y62">
        <v>1578.15</v>
      </c>
      <c r="Z62">
        <f t="shared" si="0"/>
        <v>15</v>
      </c>
    </row>
    <row r="63" spans="1:26" x14ac:dyDescent="0.3">
      <c r="A63" t="s">
        <v>169</v>
      </c>
      <c r="B63">
        <v>49</v>
      </c>
      <c r="C63">
        <v>0.73</v>
      </c>
      <c r="D63">
        <v>19.7</v>
      </c>
      <c r="E63">
        <v>9.8000000000000007</v>
      </c>
      <c r="F63">
        <v>0.13</v>
      </c>
      <c r="G63">
        <v>7.24</v>
      </c>
      <c r="H63">
        <v>9.6199999999999992</v>
      </c>
      <c r="I63">
        <v>3.72</v>
      </c>
      <c r="J63">
        <v>0.17</v>
      </c>
      <c r="L63">
        <v>0.03</v>
      </c>
      <c r="N63">
        <v>49.1</v>
      </c>
      <c r="O63">
        <v>0.45</v>
      </c>
      <c r="P63">
        <v>12.3</v>
      </c>
      <c r="Q63">
        <v>7.12</v>
      </c>
      <c r="R63">
        <v>0.16</v>
      </c>
      <c r="S63">
        <v>15.8</v>
      </c>
      <c r="T63">
        <v>15.5</v>
      </c>
      <c r="U63">
        <v>0.99</v>
      </c>
      <c r="W63">
        <v>0.04</v>
      </c>
      <c r="X63">
        <v>1.5</v>
      </c>
      <c r="Y63">
        <v>1563.15</v>
      </c>
      <c r="Z63">
        <f t="shared" si="0"/>
        <v>15</v>
      </c>
    </row>
    <row r="64" spans="1:26" x14ac:dyDescent="0.3">
      <c r="A64" t="s">
        <v>170</v>
      </c>
      <c r="B64">
        <v>47.9</v>
      </c>
      <c r="C64">
        <v>1.53</v>
      </c>
      <c r="D64">
        <v>18.100000000000001</v>
      </c>
      <c r="E64">
        <v>13.8</v>
      </c>
      <c r="F64">
        <v>0.16</v>
      </c>
      <c r="G64">
        <v>5.31</v>
      </c>
      <c r="H64">
        <v>7.04</v>
      </c>
      <c r="I64">
        <v>5.65</v>
      </c>
      <c r="J64">
        <v>0.47</v>
      </c>
      <c r="L64">
        <v>0.24</v>
      </c>
      <c r="N64">
        <v>49.2</v>
      </c>
      <c r="O64">
        <v>0.66</v>
      </c>
      <c r="P64">
        <v>9.8000000000000007</v>
      </c>
      <c r="Q64">
        <v>10.6</v>
      </c>
      <c r="R64">
        <v>0.23</v>
      </c>
      <c r="S64">
        <v>16.3</v>
      </c>
      <c r="T64">
        <v>12.7</v>
      </c>
      <c r="U64">
        <v>1.01</v>
      </c>
      <c r="W64">
        <v>0.02</v>
      </c>
      <c r="X64">
        <v>1.5</v>
      </c>
      <c r="Y64">
        <v>1548.15</v>
      </c>
      <c r="Z64">
        <f t="shared" si="0"/>
        <v>15</v>
      </c>
    </row>
    <row r="65" spans="1:26" x14ac:dyDescent="0.3">
      <c r="A65" t="s">
        <v>171</v>
      </c>
      <c r="B65">
        <v>47.2</v>
      </c>
      <c r="C65">
        <v>0.84</v>
      </c>
      <c r="D65">
        <v>19.3</v>
      </c>
      <c r="E65">
        <v>10.8</v>
      </c>
      <c r="F65">
        <v>0.16</v>
      </c>
      <c r="G65">
        <v>6.28</v>
      </c>
      <c r="H65">
        <v>8.61</v>
      </c>
      <c r="I65">
        <v>4.9800000000000004</v>
      </c>
      <c r="J65">
        <v>0.23</v>
      </c>
      <c r="L65">
        <v>0.11</v>
      </c>
      <c r="N65">
        <v>51.7</v>
      </c>
      <c r="O65">
        <v>0.28000000000000003</v>
      </c>
      <c r="P65">
        <v>8.3800000000000008</v>
      </c>
      <c r="Q65">
        <v>6.69</v>
      </c>
      <c r="R65">
        <v>0.15</v>
      </c>
      <c r="S65">
        <v>21.4</v>
      </c>
      <c r="T65">
        <v>11.7</v>
      </c>
      <c r="U65">
        <v>0.64</v>
      </c>
      <c r="W65">
        <v>0.05</v>
      </c>
      <c r="X65">
        <v>1.5</v>
      </c>
      <c r="Y65">
        <v>1598.15</v>
      </c>
      <c r="Z65">
        <f t="shared" si="0"/>
        <v>15</v>
      </c>
    </row>
    <row r="66" spans="1:26" x14ac:dyDescent="0.3">
      <c r="A66" t="s">
        <v>172</v>
      </c>
      <c r="B66">
        <v>47.5</v>
      </c>
      <c r="C66">
        <v>0.55000000000000004</v>
      </c>
      <c r="D66">
        <v>16.899999999999999</v>
      </c>
      <c r="E66">
        <v>8.92</v>
      </c>
      <c r="F66">
        <v>0.12</v>
      </c>
      <c r="G66">
        <v>10.199999999999999</v>
      </c>
      <c r="H66">
        <v>11.8</v>
      </c>
      <c r="I66">
        <v>2.0099999999999998</v>
      </c>
      <c r="J66">
        <v>7.0000000000000007E-2</v>
      </c>
      <c r="N66">
        <v>50</v>
      </c>
      <c r="O66">
        <v>0.26</v>
      </c>
      <c r="P66">
        <v>9.86</v>
      </c>
      <c r="Q66">
        <v>5.53</v>
      </c>
      <c r="R66">
        <v>0.09</v>
      </c>
      <c r="S66">
        <v>17.8</v>
      </c>
      <c r="T66">
        <v>15.6</v>
      </c>
      <c r="U66">
        <v>0.59</v>
      </c>
      <c r="W66">
        <v>0.39</v>
      </c>
      <c r="X66">
        <v>1.5</v>
      </c>
      <c r="Y66">
        <v>1613.15</v>
      </c>
      <c r="Z66">
        <f t="shared" si="0"/>
        <v>15</v>
      </c>
    </row>
    <row r="67" spans="1:26" x14ac:dyDescent="0.3">
      <c r="A67" t="s">
        <v>173</v>
      </c>
      <c r="B67">
        <v>49.4</v>
      </c>
      <c r="C67">
        <v>0.7</v>
      </c>
      <c r="D67">
        <v>17.3</v>
      </c>
      <c r="E67">
        <v>9.2200000000000006</v>
      </c>
      <c r="F67">
        <v>0.14000000000000001</v>
      </c>
      <c r="G67">
        <v>8.98</v>
      </c>
      <c r="H67">
        <v>12.43</v>
      </c>
      <c r="I67">
        <v>1.93</v>
      </c>
      <c r="J67">
        <v>0.08</v>
      </c>
      <c r="N67">
        <v>49.6</v>
      </c>
      <c r="O67">
        <v>0.54</v>
      </c>
      <c r="P67">
        <v>8.35</v>
      </c>
      <c r="Q67">
        <v>7.64</v>
      </c>
      <c r="R67">
        <v>0.15</v>
      </c>
      <c r="S67">
        <v>17.899999999999999</v>
      </c>
      <c r="T67">
        <v>15.9</v>
      </c>
      <c r="U67">
        <v>0.34</v>
      </c>
      <c r="W67">
        <v>0.3</v>
      </c>
      <c r="X67">
        <v>0.8</v>
      </c>
      <c r="Y67">
        <v>1523.15</v>
      </c>
      <c r="Z67">
        <f t="shared" ref="Z67:Z130" si="1">X67*10</f>
        <v>8</v>
      </c>
    </row>
    <row r="68" spans="1:26" x14ac:dyDescent="0.3">
      <c r="A68" t="s">
        <v>174</v>
      </c>
      <c r="B68">
        <v>48.8</v>
      </c>
      <c r="C68">
        <v>0.62</v>
      </c>
      <c r="D68">
        <v>18.8</v>
      </c>
      <c r="E68">
        <v>9.9700000000000006</v>
      </c>
      <c r="F68">
        <v>0.1</v>
      </c>
      <c r="G68">
        <v>8.51</v>
      </c>
      <c r="H68">
        <v>10.9</v>
      </c>
      <c r="I68">
        <v>2.39</v>
      </c>
      <c r="J68">
        <v>0.08</v>
      </c>
      <c r="N68">
        <v>50.1</v>
      </c>
      <c r="O68">
        <v>0.28000000000000003</v>
      </c>
      <c r="P68">
        <v>8.8699999999999992</v>
      </c>
      <c r="Q68">
        <v>6.17</v>
      </c>
      <c r="R68">
        <v>0.09</v>
      </c>
      <c r="S68">
        <v>17.899999999999999</v>
      </c>
      <c r="T68">
        <v>15.8</v>
      </c>
      <c r="U68">
        <v>0.51</v>
      </c>
      <c r="W68">
        <v>0.19</v>
      </c>
      <c r="X68">
        <v>1.5</v>
      </c>
      <c r="Y68">
        <v>1603.15</v>
      </c>
      <c r="Z68">
        <f t="shared" si="1"/>
        <v>15</v>
      </c>
    </row>
    <row r="69" spans="1:26" x14ac:dyDescent="0.3">
      <c r="A69" t="s">
        <v>175</v>
      </c>
      <c r="B69">
        <v>56.444800000000001</v>
      </c>
      <c r="C69">
        <v>0.34125100000000003</v>
      </c>
      <c r="D69">
        <v>19.193100000000001</v>
      </c>
      <c r="E69">
        <v>1.8446</v>
      </c>
      <c r="F69">
        <v>7.3784000000000002E-2</v>
      </c>
      <c r="G69">
        <v>0.101453</v>
      </c>
      <c r="H69">
        <v>2.4072</v>
      </c>
      <c r="I69">
        <v>4.94353</v>
      </c>
      <c r="J69">
        <v>6.8711399999999996</v>
      </c>
      <c r="M69">
        <v>7.77</v>
      </c>
      <c r="N69">
        <v>44.7</v>
      </c>
      <c r="O69">
        <v>2.2400000000000002</v>
      </c>
      <c r="P69">
        <v>7.38</v>
      </c>
      <c r="Q69">
        <v>14.27</v>
      </c>
      <c r="R69">
        <v>0.56999999999999995</v>
      </c>
      <c r="S69">
        <v>6.94</v>
      </c>
      <c r="T69">
        <v>22.66</v>
      </c>
      <c r="U69">
        <v>0.63</v>
      </c>
      <c r="V69">
        <v>0.48</v>
      </c>
      <c r="X69">
        <v>0.2</v>
      </c>
      <c r="Y69">
        <v>1153.1500000000001</v>
      </c>
      <c r="Z69">
        <f t="shared" si="1"/>
        <v>2</v>
      </c>
    </row>
    <row r="70" spans="1:26" x14ac:dyDescent="0.3">
      <c r="A70" t="s">
        <v>176</v>
      </c>
      <c r="B70">
        <v>61.14</v>
      </c>
      <c r="C70">
        <v>0.45</v>
      </c>
      <c r="D70">
        <v>20.65</v>
      </c>
      <c r="E70">
        <v>1.94</v>
      </c>
      <c r="F70">
        <v>0.08</v>
      </c>
      <c r="G70">
        <v>0.14000000000000001</v>
      </c>
      <c r="H70">
        <v>2.2200000000000002</v>
      </c>
      <c r="I70">
        <v>5.99</v>
      </c>
      <c r="J70">
        <v>7.38</v>
      </c>
      <c r="N70">
        <v>44.02</v>
      </c>
      <c r="O70">
        <v>2.35</v>
      </c>
      <c r="P70">
        <v>8.11</v>
      </c>
      <c r="Q70">
        <v>15.01</v>
      </c>
      <c r="R70">
        <v>0.62</v>
      </c>
      <c r="S70">
        <v>6.3</v>
      </c>
      <c r="T70">
        <v>21.76</v>
      </c>
      <c r="U70">
        <v>0.79</v>
      </c>
      <c r="V70">
        <v>0.49</v>
      </c>
      <c r="X70">
        <v>0.2</v>
      </c>
      <c r="Y70">
        <v>1153.1500000000001</v>
      </c>
      <c r="Z70">
        <f t="shared" si="1"/>
        <v>2</v>
      </c>
    </row>
    <row r="71" spans="1:26" x14ac:dyDescent="0.3">
      <c r="A71" t="s">
        <v>177</v>
      </c>
      <c r="B71">
        <v>56.968400000000003</v>
      </c>
      <c r="C71">
        <v>0.390768</v>
      </c>
      <c r="D71">
        <v>19.0825</v>
      </c>
      <c r="E71">
        <v>1.6282000000000001</v>
      </c>
      <c r="F71">
        <v>0.13955999999999999</v>
      </c>
      <c r="G71">
        <v>0.20468800000000001</v>
      </c>
      <c r="H71">
        <v>2.3632200000000001</v>
      </c>
      <c r="I71">
        <v>5.0241600000000002</v>
      </c>
      <c r="J71">
        <v>7.2571199999999996</v>
      </c>
      <c r="M71">
        <v>6.96</v>
      </c>
      <c r="N71">
        <v>44.22</v>
      </c>
      <c r="O71">
        <v>1.89</v>
      </c>
      <c r="P71">
        <v>8.18</v>
      </c>
      <c r="Q71">
        <v>11.9</v>
      </c>
      <c r="R71">
        <v>0.47</v>
      </c>
      <c r="S71">
        <v>8.77</v>
      </c>
      <c r="T71">
        <v>22.53</v>
      </c>
      <c r="U71">
        <v>0.73</v>
      </c>
      <c r="V71">
        <v>0.32</v>
      </c>
      <c r="X71">
        <v>0.2</v>
      </c>
      <c r="Y71">
        <v>1153.1500000000001</v>
      </c>
      <c r="Z71">
        <f t="shared" si="1"/>
        <v>2</v>
      </c>
    </row>
    <row r="72" spans="1:26" x14ac:dyDescent="0.3">
      <c r="A72" t="s">
        <v>178</v>
      </c>
      <c r="B72">
        <v>60.95</v>
      </c>
      <c r="C72">
        <v>0.52</v>
      </c>
      <c r="D72">
        <v>20.309999999999999</v>
      </c>
      <c r="E72">
        <v>2.11</v>
      </c>
      <c r="F72">
        <v>7.0000000000000007E-2</v>
      </c>
      <c r="G72">
        <v>0.26</v>
      </c>
      <c r="H72">
        <v>0.21</v>
      </c>
      <c r="I72">
        <v>5.37</v>
      </c>
      <c r="J72">
        <v>8.1999999999999993</v>
      </c>
      <c r="N72">
        <v>44.03</v>
      </c>
      <c r="O72">
        <v>2.96</v>
      </c>
      <c r="P72">
        <v>7.67</v>
      </c>
      <c r="Q72">
        <v>12.62</v>
      </c>
      <c r="R72">
        <v>0.61</v>
      </c>
      <c r="S72">
        <v>7.9</v>
      </c>
      <c r="T72">
        <v>22.68</v>
      </c>
      <c r="U72">
        <v>0.83</v>
      </c>
      <c r="V72">
        <v>0.34</v>
      </c>
      <c r="X72">
        <v>0.2</v>
      </c>
      <c r="Y72">
        <v>1153.1500000000001</v>
      </c>
      <c r="Z72">
        <f t="shared" si="1"/>
        <v>2</v>
      </c>
    </row>
    <row r="73" spans="1:26" x14ac:dyDescent="0.3">
      <c r="A73" t="s">
        <v>179</v>
      </c>
      <c r="B73">
        <v>56.352200000000003</v>
      </c>
      <c r="C73">
        <v>0.33880900000000003</v>
      </c>
      <c r="D73">
        <v>18.826799999999999</v>
      </c>
      <c r="E73">
        <v>1.41934</v>
      </c>
      <c r="F73">
        <v>6.4099000000000003E-2</v>
      </c>
      <c r="G73">
        <v>0.20145399999999999</v>
      </c>
      <c r="H73">
        <v>2.1244200000000002</v>
      </c>
      <c r="I73">
        <v>4.8806799999999999</v>
      </c>
      <c r="J73">
        <v>7.3713899999999999</v>
      </c>
      <c r="M73">
        <v>8.43</v>
      </c>
      <c r="N73">
        <v>42.56</v>
      </c>
      <c r="O73">
        <v>2.16</v>
      </c>
      <c r="P73">
        <v>8.67</v>
      </c>
      <c r="Q73">
        <v>12.24</v>
      </c>
      <c r="R73">
        <v>0.43</v>
      </c>
      <c r="S73">
        <v>8.73</v>
      </c>
      <c r="T73">
        <v>22.78</v>
      </c>
      <c r="U73">
        <v>0.8</v>
      </c>
      <c r="V73">
        <v>0.26</v>
      </c>
      <c r="X73">
        <v>0.2</v>
      </c>
      <c r="Y73">
        <v>1113.1500000000001</v>
      </c>
      <c r="Z73">
        <f t="shared" si="1"/>
        <v>2</v>
      </c>
    </row>
    <row r="74" spans="1:26" x14ac:dyDescent="0.3">
      <c r="A74" t="s">
        <v>180</v>
      </c>
      <c r="B74">
        <v>61.69</v>
      </c>
      <c r="C74">
        <v>0.49</v>
      </c>
      <c r="D74">
        <v>20.36</v>
      </c>
      <c r="E74">
        <v>1.49</v>
      </c>
      <c r="F74">
        <v>0.11</v>
      </c>
      <c r="G74">
        <v>0.21</v>
      </c>
      <c r="H74">
        <v>1.99</v>
      </c>
      <c r="I74">
        <v>5.58</v>
      </c>
      <c r="J74">
        <v>8.09</v>
      </c>
      <c r="N74">
        <v>42.4</v>
      </c>
      <c r="O74">
        <v>2.29</v>
      </c>
      <c r="P74">
        <v>9.11</v>
      </c>
      <c r="Q74">
        <v>12.92</v>
      </c>
      <c r="R74">
        <v>0.55000000000000004</v>
      </c>
      <c r="S74">
        <v>8.14</v>
      </c>
      <c r="T74">
        <v>22.25</v>
      </c>
      <c r="U74">
        <v>0.99</v>
      </c>
      <c r="V74">
        <v>0.3</v>
      </c>
      <c r="X74">
        <v>0.2</v>
      </c>
      <c r="Y74">
        <v>1113.1500000000001</v>
      </c>
      <c r="Z74">
        <f t="shared" si="1"/>
        <v>2</v>
      </c>
    </row>
    <row r="75" spans="1:26" x14ac:dyDescent="0.3">
      <c r="A75" t="s">
        <v>181</v>
      </c>
      <c r="B75">
        <v>57.186300000000003</v>
      </c>
      <c r="C75">
        <v>0.38484600000000002</v>
      </c>
      <c r="D75">
        <v>19.104900000000001</v>
      </c>
      <c r="E75">
        <v>1.2828200000000001</v>
      </c>
      <c r="F75">
        <v>8.2466999999999999E-2</v>
      </c>
      <c r="G75">
        <v>0.12828200000000001</v>
      </c>
      <c r="H75">
        <v>1.88758</v>
      </c>
      <c r="I75">
        <v>4.9021999999999997</v>
      </c>
      <c r="J75">
        <v>6.6889900000000004</v>
      </c>
      <c r="M75">
        <v>8.3699999999999992</v>
      </c>
      <c r="N75">
        <v>45.68</v>
      </c>
      <c r="O75">
        <v>1.58</v>
      </c>
      <c r="P75">
        <v>6.75</v>
      </c>
      <c r="Q75">
        <v>13.04</v>
      </c>
      <c r="R75">
        <v>0.6</v>
      </c>
      <c r="S75">
        <v>8.27</v>
      </c>
      <c r="T75">
        <v>22.92</v>
      </c>
      <c r="U75">
        <v>0.76</v>
      </c>
      <c r="V75">
        <v>0.27</v>
      </c>
      <c r="X75">
        <v>0.3</v>
      </c>
      <c r="Y75">
        <v>1113.1500000000001</v>
      </c>
      <c r="Z75">
        <f t="shared" si="1"/>
        <v>3</v>
      </c>
    </row>
    <row r="76" spans="1:26" x14ac:dyDescent="0.3">
      <c r="A76" t="s">
        <v>182</v>
      </c>
      <c r="B76">
        <v>56.597299999999997</v>
      </c>
      <c r="C76">
        <v>0.42582199999999998</v>
      </c>
      <c r="D76">
        <v>19.199000000000002</v>
      </c>
      <c r="E76">
        <v>1.5366599999999999</v>
      </c>
      <c r="F76">
        <v>0.14811199999999999</v>
      </c>
      <c r="G76">
        <v>0.25919599999999998</v>
      </c>
      <c r="H76">
        <v>2.5734499999999998</v>
      </c>
      <c r="I76">
        <v>5.1191199999999997</v>
      </c>
      <c r="J76">
        <v>6.72058</v>
      </c>
      <c r="M76">
        <v>7.43</v>
      </c>
      <c r="N76">
        <v>44</v>
      </c>
      <c r="O76">
        <v>1.64</v>
      </c>
      <c r="P76">
        <v>7.66</v>
      </c>
      <c r="Q76">
        <v>11.08</v>
      </c>
      <c r="R76">
        <v>0.47</v>
      </c>
      <c r="S76">
        <v>9.69</v>
      </c>
      <c r="T76">
        <v>22.91</v>
      </c>
      <c r="U76">
        <v>0.74</v>
      </c>
      <c r="V76">
        <v>0.17</v>
      </c>
      <c r="X76">
        <v>0.3</v>
      </c>
      <c r="Y76">
        <v>1113.1500000000001</v>
      </c>
      <c r="Z76">
        <f t="shared" si="1"/>
        <v>3</v>
      </c>
    </row>
    <row r="77" spans="1:26" x14ac:dyDescent="0.3">
      <c r="A77" t="s">
        <v>183</v>
      </c>
      <c r="B77">
        <v>61.68</v>
      </c>
      <c r="C77">
        <v>0.46</v>
      </c>
      <c r="D77">
        <v>20.09</v>
      </c>
      <c r="E77">
        <v>1.49</v>
      </c>
      <c r="F77">
        <v>0.15</v>
      </c>
      <c r="G77">
        <v>0.26</v>
      </c>
      <c r="H77">
        <v>2.16</v>
      </c>
      <c r="I77">
        <v>5.87</v>
      </c>
      <c r="J77">
        <v>7.84</v>
      </c>
      <c r="N77">
        <v>43.68</v>
      </c>
      <c r="O77">
        <v>2.0499999999999998</v>
      </c>
      <c r="P77">
        <v>9.02</v>
      </c>
      <c r="Q77">
        <v>12.09</v>
      </c>
      <c r="R77">
        <v>0.59</v>
      </c>
      <c r="S77">
        <v>8.31</v>
      </c>
      <c r="T77">
        <v>21.97</v>
      </c>
      <c r="U77">
        <v>1.07</v>
      </c>
      <c r="V77">
        <v>0.45</v>
      </c>
      <c r="X77">
        <v>0.3</v>
      </c>
      <c r="Y77">
        <v>1113.1500000000001</v>
      </c>
      <c r="Z77">
        <f t="shared" si="1"/>
        <v>3</v>
      </c>
    </row>
    <row r="78" spans="1:26" x14ac:dyDescent="0.3">
      <c r="A78" t="s">
        <v>184</v>
      </c>
      <c r="B78">
        <v>56.585099999999997</v>
      </c>
      <c r="C78">
        <v>0.19128899999999999</v>
      </c>
      <c r="D78">
        <v>19.138000000000002</v>
      </c>
      <c r="E78">
        <v>1.22061</v>
      </c>
      <c r="F78">
        <v>0.11841699999999999</v>
      </c>
      <c r="G78">
        <v>0.11841699999999999</v>
      </c>
      <c r="H78">
        <v>2.0495299999999999</v>
      </c>
      <c r="I78">
        <v>4.9461899999999996</v>
      </c>
      <c r="J78">
        <v>6.7224399999999997</v>
      </c>
      <c r="M78">
        <v>8.91</v>
      </c>
      <c r="N78">
        <v>43.45</v>
      </c>
      <c r="O78">
        <v>1.52</v>
      </c>
      <c r="P78">
        <v>8.6999999999999993</v>
      </c>
      <c r="Q78">
        <v>12.48</v>
      </c>
      <c r="R78">
        <v>0.53</v>
      </c>
      <c r="S78">
        <v>8.67</v>
      </c>
      <c r="T78">
        <v>22.27</v>
      </c>
      <c r="U78">
        <v>1.08</v>
      </c>
      <c r="V78">
        <v>0.36</v>
      </c>
      <c r="X78">
        <v>0.3</v>
      </c>
      <c r="Y78">
        <v>1113.1500000000001</v>
      </c>
      <c r="Z78">
        <f t="shared" si="1"/>
        <v>3</v>
      </c>
    </row>
    <row r="79" spans="1:26" x14ac:dyDescent="0.3">
      <c r="A79" t="s">
        <v>185</v>
      </c>
      <c r="B79">
        <v>61.94</v>
      </c>
      <c r="C79">
        <v>0.24</v>
      </c>
      <c r="D79">
        <v>20.91</v>
      </c>
      <c r="E79">
        <v>1.34</v>
      </c>
      <c r="F79">
        <v>0.11</v>
      </c>
      <c r="G79">
        <v>0.1</v>
      </c>
      <c r="H79">
        <v>1.47</v>
      </c>
      <c r="I79">
        <v>6.29</v>
      </c>
      <c r="J79">
        <v>7.61</v>
      </c>
      <c r="N79">
        <v>43.24</v>
      </c>
      <c r="O79">
        <v>1.73</v>
      </c>
      <c r="P79">
        <v>7.91</v>
      </c>
      <c r="Q79">
        <v>12.91</v>
      </c>
      <c r="R79">
        <v>0.73</v>
      </c>
      <c r="S79">
        <v>8.64</v>
      </c>
      <c r="T79">
        <v>22.14</v>
      </c>
      <c r="U79">
        <v>1.2</v>
      </c>
      <c r="V79">
        <v>0.18</v>
      </c>
      <c r="X79">
        <v>0.3</v>
      </c>
      <c r="Y79">
        <v>1113.1500000000001</v>
      </c>
      <c r="Z79">
        <f t="shared" si="1"/>
        <v>3</v>
      </c>
    </row>
    <row r="80" spans="1:26" x14ac:dyDescent="0.3">
      <c r="A80" t="s">
        <v>186</v>
      </c>
      <c r="B80">
        <v>55.471899999999998</v>
      </c>
      <c r="C80">
        <v>0.53551400000000005</v>
      </c>
      <c r="D80">
        <v>18.8261</v>
      </c>
      <c r="E80">
        <v>2.4005800000000002</v>
      </c>
      <c r="F80">
        <v>0.120029</v>
      </c>
      <c r="G80">
        <v>0.24005799999999999</v>
      </c>
      <c r="H80">
        <v>3.4439099999999998</v>
      </c>
      <c r="I80">
        <v>4.7457599999999998</v>
      </c>
      <c r="J80">
        <v>6.5369599999999997</v>
      </c>
      <c r="M80">
        <v>7.67</v>
      </c>
      <c r="N80">
        <v>44.21</v>
      </c>
      <c r="O80">
        <v>2.2599999999999998</v>
      </c>
      <c r="P80">
        <v>7.41</v>
      </c>
      <c r="Q80">
        <v>12.34</v>
      </c>
      <c r="R80">
        <v>0.42</v>
      </c>
      <c r="S80">
        <v>8.51</v>
      </c>
      <c r="T80">
        <v>23.57</v>
      </c>
      <c r="U80">
        <v>0.5</v>
      </c>
      <c r="V80">
        <v>0.21</v>
      </c>
      <c r="X80">
        <v>0.3</v>
      </c>
      <c r="Y80">
        <v>1113.1500000000001</v>
      </c>
      <c r="Z80">
        <f t="shared" si="1"/>
        <v>3</v>
      </c>
    </row>
    <row r="81" spans="1:26" x14ac:dyDescent="0.3">
      <c r="A81" t="s">
        <v>187</v>
      </c>
      <c r="B81">
        <v>62.68</v>
      </c>
      <c r="C81">
        <v>0.38</v>
      </c>
      <c r="D81">
        <v>20.34</v>
      </c>
      <c r="E81">
        <v>1.69</v>
      </c>
      <c r="F81">
        <v>0.05</v>
      </c>
      <c r="G81">
        <v>0.23</v>
      </c>
      <c r="H81">
        <v>2.67</v>
      </c>
      <c r="I81">
        <v>4.8</v>
      </c>
      <c r="J81">
        <v>7.12</v>
      </c>
      <c r="N81">
        <v>42.03</v>
      </c>
      <c r="O81">
        <v>1.29</v>
      </c>
      <c r="P81">
        <v>7.7</v>
      </c>
      <c r="Q81">
        <v>12.77</v>
      </c>
      <c r="R81">
        <v>0.48</v>
      </c>
      <c r="S81">
        <v>9.49</v>
      </c>
      <c r="T81">
        <v>23.1</v>
      </c>
      <c r="U81">
        <v>0.74</v>
      </c>
      <c r="V81">
        <v>0.14000000000000001</v>
      </c>
      <c r="X81">
        <v>0.2</v>
      </c>
      <c r="Y81">
        <v>1153.1500000000001</v>
      </c>
      <c r="Z81">
        <f t="shared" si="1"/>
        <v>2</v>
      </c>
    </row>
    <row r="82" spans="1:26" x14ac:dyDescent="0.3">
      <c r="A82" t="s">
        <v>188</v>
      </c>
      <c r="B82">
        <v>62.34</v>
      </c>
      <c r="C82">
        <v>0.31</v>
      </c>
      <c r="D82">
        <v>20.73</v>
      </c>
      <c r="E82">
        <v>1.33</v>
      </c>
      <c r="F82">
        <v>0.06</v>
      </c>
      <c r="G82">
        <v>0.14000000000000001</v>
      </c>
      <c r="H82">
        <v>1.67</v>
      </c>
      <c r="I82">
        <v>5.64</v>
      </c>
      <c r="J82">
        <v>7.77</v>
      </c>
      <c r="N82">
        <v>42.44</v>
      </c>
      <c r="O82">
        <v>1.38</v>
      </c>
      <c r="P82">
        <v>8.51</v>
      </c>
      <c r="Q82">
        <v>13.14</v>
      </c>
      <c r="R82">
        <v>0.72</v>
      </c>
      <c r="S82">
        <v>8.01</v>
      </c>
      <c r="T82">
        <v>22.66</v>
      </c>
      <c r="U82">
        <v>1.26</v>
      </c>
      <c r="V82">
        <v>0.18</v>
      </c>
      <c r="X82">
        <v>0.2</v>
      </c>
      <c r="Y82">
        <v>1153.1500000000001</v>
      </c>
      <c r="Z82">
        <f t="shared" si="1"/>
        <v>2</v>
      </c>
    </row>
    <row r="83" spans="1:26" x14ac:dyDescent="0.3">
      <c r="A83" t="s">
        <v>189</v>
      </c>
      <c r="B83">
        <v>62.44</v>
      </c>
      <c r="C83">
        <v>0.28000000000000003</v>
      </c>
      <c r="D83">
        <v>20.74</v>
      </c>
      <c r="E83">
        <v>1.26</v>
      </c>
      <c r="F83">
        <v>0.03</v>
      </c>
      <c r="G83">
        <v>0.03</v>
      </c>
      <c r="H83">
        <v>1.97</v>
      </c>
      <c r="I83">
        <v>5.46</v>
      </c>
      <c r="J83">
        <v>7.79</v>
      </c>
      <c r="N83">
        <v>46.4</v>
      </c>
      <c r="O83">
        <v>1.56</v>
      </c>
      <c r="P83">
        <v>7.86</v>
      </c>
      <c r="Q83">
        <v>12.98</v>
      </c>
      <c r="R83">
        <v>0.53</v>
      </c>
      <c r="S83">
        <v>7.7</v>
      </c>
      <c r="T83">
        <v>22.68</v>
      </c>
      <c r="U83">
        <v>0.52</v>
      </c>
      <c r="V83">
        <v>0.39</v>
      </c>
      <c r="X83">
        <v>0.2</v>
      </c>
      <c r="Y83">
        <v>1113.1500000000001</v>
      </c>
      <c r="Z83">
        <f t="shared" si="1"/>
        <v>2</v>
      </c>
    </row>
    <row r="84" spans="1:26" x14ac:dyDescent="0.3">
      <c r="A84" t="s">
        <v>190</v>
      </c>
      <c r="B84">
        <v>62.54</v>
      </c>
      <c r="C84">
        <v>0.34</v>
      </c>
      <c r="D84">
        <v>20.399999999999999</v>
      </c>
      <c r="E84">
        <v>1.3</v>
      </c>
      <c r="F84">
        <v>0.11</v>
      </c>
      <c r="G84">
        <v>0.14000000000000001</v>
      </c>
      <c r="H84">
        <v>2.12</v>
      </c>
      <c r="I84">
        <v>5.01</v>
      </c>
      <c r="J84">
        <v>8.0399999999999991</v>
      </c>
      <c r="N84">
        <v>40.94</v>
      </c>
      <c r="O84">
        <v>2.2400000000000002</v>
      </c>
      <c r="P84">
        <v>9.7200000000000006</v>
      </c>
      <c r="Q84">
        <v>14.33</v>
      </c>
      <c r="R84">
        <v>0.57999999999999996</v>
      </c>
      <c r="S84">
        <v>7.63</v>
      </c>
      <c r="T84">
        <v>22.57</v>
      </c>
      <c r="U84">
        <v>1.08</v>
      </c>
      <c r="V84">
        <v>0.18</v>
      </c>
      <c r="X84">
        <v>0.2</v>
      </c>
      <c r="Y84">
        <v>1113.1500000000001</v>
      </c>
      <c r="Z84">
        <f t="shared" si="1"/>
        <v>2</v>
      </c>
    </row>
    <row r="85" spans="1:26" x14ac:dyDescent="0.3">
      <c r="A85" t="s">
        <v>191</v>
      </c>
      <c r="B85">
        <v>56.207099999999997</v>
      </c>
      <c r="C85">
        <v>0.44337599999999999</v>
      </c>
      <c r="D85">
        <v>18.8065</v>
      </c>
      <c r="E85">
        <v>2.2445900000000001</v>
      </c>
      <c r="F85">
        <v>8.3132999999999999E-2</v>
      </c>
      <c r="G85">
        <v>0.157029</v>
      </c>
      <c r="H85">
        <v>2.76186</v>
      </c>
      <c r="I85">
        <v>5.1450100000000001</v>
      </c>
      <c r="J85">
        <v>6.5213200000000002</v>
      </c>
      <c r="M85">
        <v>7.63</v>
      </c>
      <c r="N85">
        <v>45.87</v>
      </c>
      <c r="O85">
        <v>1.83</v>
      </c>
      <c r="P85">
        <v>6.14</v>
      </c>
      <c r="Q85">
        <v>13.07</v>
      </c>
      <c r="R85">
        <v>0.54</v>
      </c>
      <c r="S85">
        <v>8.49</v>
      </c>
      <c r="T85">
        <v>23.34</v>
      </c>
      <c r="U85">
        <v>0.53</v>
      </c>
      <c r="V85">
        <v>0.22</v>
      </c>
      <c r="X85">
        <v>0.2</v>
      </c>
      <c r="Y85">
        <v>1113.1500000000001</v>
      </c>
      <c r="Z85">
        <f t="shared" si="1"/>
        <v>2</v>
      </c>
    </row>
    <row r="86" spans="1:26" x14ac:dyDescent="0.3">
      <c r="A86" t="s">
        <v>192</v>
      </c>
      <c r="B86">
        <v>61.44</v>
      </c>
      <c r="C86">
        <v>0.57999999999999996</v>
      </c>
      <c r="D86">
        <v>20.16</v>
      </c>
      <c r="E86">
        <v>1.83</v>
      </c>
      <c r="F86">
        <v>0.16</v>
      </c>
      <c r="G86">
        <v>0.13</v>
      </c>
      <c r="H86">
        <v>2.35</v>
      </c>
      <c r="I86">
        <v>6.05</v>
      </c>
      <c r="J86">
        <v>7.3</v>
      </c>
      <c r="N86">
        <v>43.93</v>
      </c>
      <c r="O86">
        <v>2.21</v>
      </c>
      <c r="P86">
        <v>7.11</v>
      </c>
      <c r="Q86">
        <v>13.9</v>
      </c>
      <c r="R86">
        <v>0.59</v>
      </c>
      <c r="S86">
        <v>7.56</v>
      </c>
      <c r="T86">
        <v>22.78</v>
      </c>
      <c r="U86">
        <v>0.69</v>
      </c>
      <c r="V86">
        <v>0.21</v>
      </c>
      <c r="X86">
        <v>0.2</v>
      </c>
      <c r="Y86">
        <v>1113.1500000000001</v>
      </c>
      <c r="Z86">
        <f t="shared" si="1"/>
        <v>2</v>
      </c>
    </row>
    <row r="87" spans="1:26" x14ac:dyDescent="0.3">
      <c r="A87" t="s">
        <v>193</v>
      </c>
      <c r="B87">
        <v>60.59</v>
      </c>
      <c r="C87">
        <v>0.76</v>
      </c>
      <c r="D87">
        <v>17.38</v>
      </c>
      <c r="E87">
        <v>3.2428059999999999</v>
      </c>
      <c r="F87">
        <v>0.06</v>
      </c>
      <c r="G87">
        <v>1.79</v>
      </c>
      <c r="H87">
        <v>4.3</v>
      </c>
      <c r="I87">
        <v>4.2699999999999996</v>
      </c>
      <c r="J87">
        <v>1.88</v>
      </c>
      <c r="K87">
        <v>0.04</v>
      </c>
      <c r="M87">
        <v>5.21</v>
      </c>
      <c r="N87">
        <v>51.06</v>
      </c>
      <c r="O87">
        <v>0.62</v>
      </c>
      <c r="P87">
        <v>3.16</v>
      </c>
      <c r="Q87">
        <v>6.18</v>
      </c>
      <c r="R87">
        <v>0.12</v>
      </c>
      <c r="S87">
        <v>15.78</v>
      </c>
      <c r="T87">
        <v>20.82</v>
      </c>
      <c r="U87">
        <v>0.27</v>
      </c>
      <c r="W87">
        <v>0.01</v>
      </c>
      <c r="X87">
        <v>0.1938</v>
      </c>
      <c r="Y87">
        <v>1223.1500000000001</v>
      </c>
      <c r="Z87">
        <f t="shared" si="1"/>
        <v>1.9379999999999999</v>
      </c>
    </row>
    <row r="88" spans="1:26" x14ac:dyDescent="0.3">
      <c r="A88" t="s">
        <v>194</v>
      </c>
      <c r="B88">
        <v>64.58</v>
      </c>
      <c r="C88">
        <v>0.68</v>
      </c>
      <c r="D88">
        <v>16.98</v>
      </c>
      <c r="E88">
        <v>3.6287980000000002</v>
      </c>
      <c r="F88">
        <v>0.06</v>
      </c>
      <c r="G88">
        <v>1.65</v>
      </c>
      <c r="H88">
        <v>4.25</v>
      </c>
      <c r="I88">
        <v>4.6399999999999997</v>
      </c>
      <c r="J88">
        <v>2.2599999999999998</v>
      </c>
      <c r="K88">
        <v>0.03</v>
      </c>
      <c r="M88">
        <v>2.5299999999999998</v>
      </c>
      <c r="N88">
        <v>51.51</v>
      </c>
      <c r="O88">
        <v>0.7</v>
      </c>
      <c r="P88">
        <v>2.76</v>
      </c>
      <c r="Q88">
        <v>7.5</v>
      </c>
      <c r="R88">
        <v>0.2</v>
      </c>
      <c r="S88">
        <v>15.73</v>
      </c>
      <c r="T88">
        <v>20.49</v>
      </c>
      <c r="U88">
        <v>0.28999999999999998</v>
      </c>
      <c r="W88">
        <v>0.03</v>
      </c>
      <c r="X88">
        <v>5.4800000000000001E-2</v>
      </c>
      <c r="Y88">
        <v>1273.1500000000001</v>
      </c>
      <c r="Z88">
        <f t="shared" si="1"/>
        <v>0.54800000000000004</v>
      </c>
    </row>
    <row r="89" spans="1:26" x14ac:dyDescent="0.3">
      <c r="A89" t="s">
        <v>195</v>
      </c>
      <c r="B89">
        <v>60.8</v>
      </c>
      <c r="C89">
        <v>0.65</v>
      </c>
      <c r="D89">
        <v>17.010000000000002</v>
      </c>
      <c r="E89">
        <v>3.2528260000000002</v>
      </c>
      <c r="F89">
        <v>0.05</v>
      </c>
      <c r="G89">
        <v>2.42</v>
      </c>
      <c r="H89">
        <v>5.03</v>
      </c>
      <c r="I89">
        <v>4.22</v>
      </c>
      <c r="J89">
        <v>1.79</v>
      </c>
      <c r="K89">
        <v>0.04</v>
      </c>
      <c r="M89">
        <v>4.87</v>
      </c>
      <c r="N89">
        <v>51.43</v>
      </c>
      <c r="O89">
        <v>0.66</v>
      </c>
      <c r="P89">
        <v>3.03</v>
      </c>
      <c r="Q89">
        <v>6.76</v>
      </c>
      <c r="R89">
        <v>0.15</v>
      </c>
      <c r="S89">
        <v>15.98</v>
      </c>
      <c r="T89">
        <v>20.98</v>
      </c>
      <c r="U89">
        <v>0.28999999999999998</v>
      </c>
      <c r="W89">
        <v>0.06</v>
      </c>
      <c r="X89">
        <v>0.17100000000000001</v>
      </c>
      <c r="Y89">
        <v>1248.1500000000001</v>
      </c>
      <c r="Z89">
        <f t="shared" si="1"/>
        <v>1.7100000000000002</v>
      </c>
    </row>
    <row r="90" spans="1:26" x14ac:dyDescent="0.3">
      <c r="A90" t="s">
        <v>196</v>
      </c>
      <c r="B90">
        <v>60.17</v>
      </c>
      <c r="C90">
        <v>0.64</v>
      </c>
      <c r="D90">
        <v>16.68</v>
      </c>
      <c r="E90">
        <v>3.4847700000000001</v>
      </c>
      <c r="F90">
        <v>0.09</v>
      </c>
      <c r="G90">
        <v>2.14</v>
      </c>
      <c r="H90">
        <v>4.6399999999999997</v>
      </c>
      <c r="I90">
        <v>4.28</v>
      </c>
      <c r="J90">
        <v>1.8</v>
      </c>
      <c r="K90">
        <v>0.02</v>
      </c>
      <c r="M90">
        <v>5.24</v>
      </c>
      <c r="N90">
        <v>53.32</v>
      </c>
      <c r="O90">
        <v>0.48</v>
      </c>
      <c r="P90">
        <v>2.25</v>
      </c>
      <c r="Q90">
        <v>5.92</v>
      </c>
      <c r="R90">
        <v>0.15</v>
      </c>
      <c r="S90">
        <v>16.91</v>
      </c>
      <c r="T90">
        <v>20.73</v>
      </c>
      <c r="U90">
        <v>0.28000000000000003</v>
      </c>
      <c r="W90">
        <v>0.12</v>
      </c>
      <c r="X90">
        <v>0.2</v>
      </c>
      <c r="Y90">
        <v>1253.1500000000001</v>
      </c>
      <c r="Z90">
        <f t="shared" si="1"/>
        <v>2</v>
      </c>
    </row>
    <row r="91" spans="1:26" x14ac:dyDescent="0.3">
      <c r="A91" t="s">
        <v>197</v>
      </c>
      <c r="B91">
        <v>60.22</v>
      </c>
      <c r="C91">
        <v>0.64</v>
      </c>
      <c r="D91">
        <v>16.440000000000001</v>
      </c>
      <c r="E91">
        <v>3.4227259999999999</v>
      </c>
      <c r="F91">
        <v>0.04</v>
      </c>
      <c r="G91">
        <v>2.0499999999999998</v>
      </c>
      <c r="H91">
        <v>4.62</v>
      </c>
      <c r="I91">
        <v>4.12</v>
      </c>
      <c r="J91">
        <v>1.79</v>
      </c>
      <c r="K91">
        <v>0.03</v>
      </c>
      <c r="M91">
        <v>5.8</v>
      </c>
      <c r="N91">
        <v>51.99</v>
      </c>
      <c r="O91">
        <v>0.61</v>
      </c>
      <c r="P91">
        <v>2.81</v>
      </c>
      <c r="Q91">
        <v>6.57</v>
      </c>
      <c r="R91">
        <v>0.14000000000000001</v>
      </c>
      <c r="S91">
        <v>16.350000000000001</v>
      </c>
      <c r="T91">
        <v>20.260000000000002</v>
      </c>
      <c r="U91">
        <v>0.28000000000000003</v>
      </c>
      <c r="W91">
        <v>0.21</v>
      </c>
      <c r="X91">
        <v>0.22800000000000001</v>
      </c>
      <c r="Y91">
        <v>1203.1500000000001</v>
      </c>
      <c r="Z91">
        <f t="shared" si="1"/>
        <v>2.2800000000000002</v>
      </c>
    </row>
    <row r="92" spans="1:26" x14ac:dyDescent="0.3">
      <c r="A92" t="s">
        <v>198</v>
      </c>
      <c r="B92">
        <v>59.12</v>
      </c>
      <c r="C92">
        <v>0.74</v>
      </c>
      <c r="D92">
        <v>17.260000000000002</v>
      </c>
      <c r="E92">
        <v>3.3218040000000002</v>
      </c>
      <c r="F92">
        <v>0.06</v>
      </c>
      <c r="G92">
        <v>2.06</v>
      </c>
      <c r="H92">
        <v>4.34</v>
      </c>
      <c r="I92">
        <v>4.6399999999999997</v>
      </c>
      <c r="J92">
        <v>1.91</v>
      </c>
      <c r="M92">
        <v>4.53</v>
      </c>
      <c r="N92">
        <v>51.49</v>
      </c>
      <c r="O92">
        <v>0.6</v>
      </c>
      <c r="P92">
        <v>2.57</v>
      </c>
      <c r="Q92">
        <v>6.98</v>
      </c>
      <c r="R92">
        <v>0.22</v>
      </c>
      <c r="S92">
        <v>16.77</v>
      </c>
      <c r="T92">
        <v>19.420000000000002</v>
      </c>
      <c r="U92">
        <v>0.25</v>
      </c>
      <c r="W92">
        <v>0.24</v>
      </c>
      <c r="X92">
        <v>0.151</v>
      </c>
      <c r="Y92">
        <v>1248.1500000000001</v>
      </c>
      <c r="Z92">
        <f t="shared" si="1"/>
        <v>1.51</v>
      </c>
    </row>
    <row r="93" spans="1:26" x14ac:dyDescent="0.3">
      <c r="A93" t="s">
        <v>199</v>
      </c>
      <c r="B93">
        <v>62.35</v>
      </c>
      <c r="C93">
        <v>0.73</v>
      </c>
      <c r="D93">
        <v>16.059999999999999</v>
      </c>
      <c r="E93">
        <v>3.6407820000000002</v>
      </c>
      <c r="F93">
        <v>0.11</v>
      </c>
      <c r="G93">
        <v>1.65</v>
      </c>
      <c r="H93">
        <v>4.22</v>
      </c>
      <c r="I93">
        <v>4.24</v>
      </c>
      <c r="J93">
        <v>2.23</v>
      </c>
      <c r="K93">
        <v>0.04</v>
      </c>
      <c r="M93">
        <v>3.91</v>
      </c>
      <c r="N93">
        <v>51.31</v>
      </c>
      <c r="O93">
        <v>0.48</v>
      </c>
      <c r="P93">
        <v>2.44</v>
      </c>
      <c r="Q93">
        <v>6.48</v>
      </c>
      <c r="R93">
        <v>0.17</v>
      </c>
      <c r="S93">
        <v>16.010000000000002</v>
      </c>
      <c r="T93">
        <v>20.97</v>
      </c>
      <c r="U93">
        <v>0.28000000000000003</v>
      </c>
      <c r="W93">
        <v>0.33</v>
      </c>
      <c r="X93">
        <v>0.1172</v>
      </c>
      <c r="Y93">
        <v>1273.1500000000001</v>
      </c>
      <c r="Z93">
        <f t="shared" si="1"/>
        <v>1.1719999999999999</v>
      </c>
    </row>
    <row r="94" spans="1:26" x14ac:dyDescent="0.3">
      <c r="A94" t="s">
        <v>200</v>
      </c>
      <c r="B94">
        <v>49.95</v>
      </c>
      <c r="C94">
        <v>3.07</v>
      </c>
      <c r="D94">
        <v>15.19</v>
      </c>
      <c r="E94">
        <v>11.27</v>
      </c>
      <c r="G94">
        <v>5.8</v>
      </c>
      <c r="H94">
        <v>11.12</v>
      </c>
      <c r="I94">
        <v>2.7</v>
      </c>
      <c r="J94">
        <v>0.31</v>
      </c>
      <c r="M94">
        <v>0.8</v>
      </c>
      <c r="N94">
        <v>52.68</v>
      </c>
      <c r="O94">
        <v>1.06</v>
      </c>
      <c r="P94">
        <v>2.54</v>
      </c>
      <c r="Q94">
        <v>7.52</v>
      </c>
      <c r="S94">
        <v>17.3</v>
      </c>
      <c r="T94">
        <v>19.440000000000001</v>
      </c>
      <c r="U94">
        <v>0.26</v>
      </c>
      <c r="V94">
        <v>0.03</v>
      </c>
      <c r="X94">
        <v>0.2</v>
      </c>
      <c r="Y94">
        <v>1398.15</v>
      </c>
      <c r="Z94">
        <f t="shared" si="1"/>
        <v>2</v>
      </c>
    </row>
    <row r="95" spans="1:26" x14ac:dyDescent="0.3">
      <c r="A95" t="s">
        <v>201</v>
      </c>
      <c r="B95">
        <v>49.95</v>
      </c>
      <c r="C95">
        <v>3.72</v>
      </c>
      <c r="D95">
        <v>14.59</v>
      </c>
      <c r="E95">
        <v>12.78</v>
      </c>
      <c r="G95">
        <v>5.14</v>
      </c>
      <c r="H95">
        <v>10.16</v>
      </c>
      <c r="I95">
        <v>2.95</v>
      </c>
      <c r="J95">
        <v>0.38</v>
      </c>
      <c r="M95">
        <v>0.6</v>
      </c>
      <c r="N95">
        <v>51.48</v>
      </c>
      <c r="O95">
        <v>1.75</v>
      </c>
      <c r="P95">
        <v>4.37</v>
      </c>
      <c r="Q95">
        <v>10.4</v>
      </c>
      <c r="S95">
        <v>14.44</v>
      </c>
      <c r="T95">
        <v>18.18</v>
      </c>
      <c r="U95">
        <v>0.4</v>
      </c>
      <c r="V95">
        <v>0.05</v>
      </c>
      <c r="X95">
        <v>0.2</v>
      </c>
      <c r="Y95">
        <v>1373.15</v>
      </c>
      <c r="Z95">
        <f t="shared" si="1"/>
        <v>2</v>
      </c>
    </row>
    <row r="96" spans="1:26" x14ac:dyDescent="0.3">
      <c r="A96" t="s">
        <v>202</v>
      </c>
      <c r="B96">
        <v>48.79</v>
      </c>
      <c r="C96">
        <v>3.7</v>
      </c>
      <c r="D96">
        <v>13.84</v>
      </c>
      <c r="E96">
        <v>14.08</v>
      </c>
      <c r="G96">
        <v>4.93</v>
      </c>
      <c r="H96">
        <v>10.01</v>
      </c>
      <c r="I96">
        <v>2.97</v>
      </c>
      <c r="J96">
        <v>0.35</v>
      </c>
      <c r="M96">
        <v>1.9</v>
      </c>
      <c r="N96">
        <v>51.74</v>
      </c>
      <c r="O96">
        <v>1.47</v>
      </c>
      <c r="P96">
        <v>2.99</v>
      </c>
      <c r="Q96">
        <v>10.85</v>
      </c>
      <c r="S96">
        <v>15.17</v>
      </c>
      <c r="T96">
        <v>18.63</v>
      </c>
      <c r="U96">
        <v>0.25</v>
      </c>
      <c r="V96">
        <v>0.01</v>
      </c>
      <c r="X96">
        <v>0.2</v>
      </c>
      <c r="Y96">
        <v>1373.15</v>
      </c>
      <c r="Z96">
        <f t="shared" si="1"/>
        <v>2</v>
      </c>
    </row>
    <row r="97" spans="1:26" x14ac:dyDescent="0.3">
      <c r="A97" t="s">
        <v>203</v>
      </c>
      <c r="B97">
        <v>48</v>
      </c>
      <c r="C97">
        <v>0.8</v>
      </c>
      <c r="D97">
        <v>16.5</v>
      </c>
      <c r="E97">
        <v>7.7</v>
      </c>
      <c r="G97">
        <v>12.5</v>
      </c>
      <c r="H97">
        <v>11.7</v>
      </c>
      <c r="I97">
        <v>2.6</v>
      </c>
      <c r="K97">
        <v>0.2</v>
      </c>
      <c r="N97">
        <v>51.12</v>
      </c>
      <c r="O97">
        <v>0.1</v>
      </c>
      <c r="P97">
        <v>8.07</v>
      </c>
      <c r="Q97">
        <v>3.57</v>
      </c>
      <c r="S97">
        <v>17.95</v>
      </c>
      <c r="T97">
        <v>17.260000000000002</v>
      </c>
      <c r="U97">
        <v>0.77</v>
      </c>
      <c r="W97">
        <v>1.1599999999999999</v>
      </c>
      <c r="X97">
        <v>1.5</v>
      </c>
      <c r="Y97">
        <v>1598.15</v>
      </c>
      <c r="Z97">
        <f t="shared" si="1"/>
        <v>15</v>
      </c>
    </row>
    <row r="98" spans="1:26" x14ac:dyDescent="0.3">
      <c r="A98" t="s">
        <v>204</v>
      </c>
      <c r="B98">
        <v>48.3</v>
      </c>
      <c r="C98">
        <v>0.4</v>
      </c>
      <c r="D98">
        <v>15.4</v>
      </c>
      <c r="E98">
        <v>8</v>
      </c>
      <c r="G98">
        <v>14</v>
      </c>
      <c r="H98">
        <v>12.1</v>
      </c>
      <c r="I98">
        <v>1.5</v>
      </c>
      <c r="K98">
        <v>0.3</v>
      </c>
      <c r="N98">
        <v>51.58</v>
      </c>
      <c r="P98">
        <v>7.28</v>
      </c>
      <c r="Q98">
        <v>3.75</v>
      </c>
      <c r="S98">
        <v>19.55</v>
      </c>
      <c r="T98">
        <v>15.94</v>
      </c>
      <c r="U98">
        <v>0.7</v>
      </c>
      <c r="W98">
        <v>1.2</v>
      </c>
      <c r="X98">
        <v>1.5</v>
      </c>
      <c r="Y98">
        <v>1623.15</v>
      </c>
      <c r="Z98">
        <f t="shared" si="1"/>
        <v>15</v>
      </c>
    </row>
    <row r="99" spans="1:26" x14ac:dyDescent="0.3">
      <c r="A99" t="s">
        <v>205</v>
      </c>
      <c r="B99">
        <v>49.9</v>
      </c>
      <c r="C99">
        <v>0.5</v>
      </c>
      <c r="D99">
        <v>17.100000000000001</v>
      </c>
      <c r="E99">
        <v>6.9</v>
      </c>
      <c r="G99">
        <v>10.6</v>
      </c>
      <c r="H99">
        <v>13</v>
      </c>
      <c r="I99">
        <v>1.8</v>
      </c>
      <c r="K99">
        <v>0.2</v>
      </c>
      <c r="N99">
        <v>52.16</v>
      </c>
      <c r="O99">
        <v>0.37</v>
      </c>
      <c r="P99">
        <v>6.3</v>
      </c>
      <c r="Q99">
        <v>3.2</v>
      </c>
      <c r="S99">
        <v>16.739999999999998</v>
      </c>
      <c r="T99">
        <v>19.100000000000001</v>
      </c>
      <c r="U99">
        <v>1.25</v>
      </c>
      <c r="W99">
        <v>0.88</v>
      </c>
      <c r="X99">
        <v>0.75</v>
      </c>
      <c r="Y99">
        <v>1523.15</v>
      </c>
      <c r="Z99">
        <f t="shared" si="1"/>
        <v>7.5</v>
      </c>
    </row>
    <row r="100" spans="1:26" x14ac:dyDescent="0.3">
      <c r="A100" t="s">
        <v>206</v>
      </c>
      <c r="B100">
        <v>49.2</v>
      </c>
      <c r="C100">
        <v>0.6</v>
      </c>
      <c r="D100">
        <v>17.7</v>
      </c>
      <c r="E100">
        <v>6.9</v>
      </c>
      <c r="G100">
        <v>10.6</v>
      </c>
      <c r="H100">
        <v>12.5</v>
      </c>
      <c r="I100">
        <v>2.5</v>
      </c>
      <c r="K100">
        <v>0.2</v>
      </c>
      <c r="N100">
        <v>51.36</v>
      </c>
      <c r="O100">
        <v>0.3</v>
      </c>
      <c r="P100">
        <v>7.1</v>
      </c>
      <c r="Q100">
        <v>3.5</v>
      </c>
      <c r="S100">
        <v>16.399999999999999</v>
      </c>
      <c r="T100">
        <v>19.600000000000001</v>
      </c>
      <c r="U100">
        <v>0.9</v>
      </c>
      <c r="W100">
        <v>0.84</v>
      </c>
      <c r="X100">
        <v>1</v>
      </c>
      <c r="Y100">
        <v>1533.15</v>
      </c>
      <c r="Z100">
        <f t="shared" si="1"/>
        <v>10</v>
      </c>
    </row>
    <row r="101" spans="1:26" x14ac:dyDescent="0.3">
      <c r="A101" t="s">
        <v>207</v>
      </c>
      <c r="B101">
        <v>49.5</v>
      </c>
      <c r="C101">
        <v>0.5</v>
      </c>
      <c r="D101">
        <v>16.100000000000001</v>
      </c>
      <c r="E101">
        <v>7.2</v>
      </c>
      <c r="G101">
        <v>12.2</v>
      </c>
      <c r="H101">
        <v>12.7</v>
      </c>
      <c r="I101">
        <v>1.6</v>
      </c>
      <c r="K101">
        <v>0.2</v>
      </c>
      <c r="N101">
        <v>51.82</v>
      </c>
      <c r="P101">
        <v>6.36</v>
      </c>
      <c r="Q101">
        <v>3.52</v>
      </c>
      <c r="S101">
        <v>18.8</v>
      </c>
      <c r="T101">
        <v>17.75</v>
      </c>
      <c r="U101">
        <v>0.4</v>
      </c>
      <c r="W101">
        <v>1.35</v>
      </c>
      <c r="X101">
        <v>1</v>
      </c>
      <c r="Y101">
        <v>1563.15</v>
      </c>
      <c r="Z101">
        <f t="shared" si="1"/>
        <v>10</v>
      </c>
    </row>
    <row r="102" spans="1:26" x14ac:dyDescent="0.3">
      <c r="A102" t="s">
        <v>208</v>
      </c>
      <c r="B102">
        <v>49.6</v>
      </c>
      <c r="C102">
        <v>0.7</v>
      </c>
      <c r="D102">
        <v>16.100000000000001</v>
      </c>
      <c r="E102">
        <v>7.2</v>
      </c>
      <c r="G102">
        <v>11.3</v>
      </c>
      <c r="H102">
        <v>12.7</v>
      </c>
      <c r="I102">
        <v>2.1</v>
      </c>
      <c r="K102">
        <v>0.3</v>
      </c>
      <c r="N102">
        <v>51.93</v>
      </c>
      <c r="P102">
        <v>5.97</v>
      </c>
      <c r="Q102">
        <v>3.54</v>
      </c>
      <c r="S102">
        <v>18</v>
      </c>
      <c r="T102">
        <v>18.54</v>
      </c>
      <c r="U102">
        <v>0.42</v>
      </c>
      <c r="W102">
        <v>1.6</v>
      </c>
      <c r="X102">
        <v>1</v>
      </c>
      <c r="Y102">
        <v>1558.15</v>
      </c>
      <c r="Z102">
        <f t="shared" si="1"/>
        <v>10</v>
      </c>
    </row>
    <row r="103" spans="1:26" x14ac:dyDescent="0.3">
      <c r="A103" t="s">
        <v>209</v>
      </c>
      <c r="B103">
        <v>50.4</v>
      </c>
      <c r="C103">
        <v>0.6</v>
      </c>
      <c r="D103">
        <v>16.2</v>
      </c>
      <c r="E103">
        <v>6.6</v>
      </c>
      <c r="G103">
        <v>10.7</v>
      </c>
      <c r="H103">
        <v>13.2</v>
      </c>
      <c r="I103">
        <v>2.1</v>
      </c>
      <c r="K103">
        <v>0.2</v>
      </c>
      <c r="N103">
        <v>51.9</v>
      </c>
      <c r="O103">
        <v>0.3</v>
      </c>
      <c r="P103">
        <v>6.11</v>
      </c>
      <c r="Q103">
        <v>3.24</v>
      </c>
      <c r="S103">
        <v>16.95</v>
      </c>
      <c r="T103">
        <v>19.600000000000001</v>
      </c>
      <c r="U103">
        <v>0.7</v>
      </c>
      <c r="W103">
        <v>1.2</v>
      </c>
      <c r="X103">
        <v>0.75</v>
      </c>
      <c r="Y103">
        <v>1533.15</v>
      </c>
      <c r="Z103">
        <f t="shared" si="1"/>
        <v>7.5</v>
      </c>
    </row>
    <row r="104" spans="1:26" x14ac:dyDescent="0.3">
      <c r="A104" t="s">
        <v>210</v>
      </c>
      <c r="B104">
        <v>50</v>
      </c>
      <c r="C104">
        <v>0.5</v>
      </c>
      <c r="D104">
        <v>14.7</v>
      </c>
      <c r="E104">
        <v>7.5</v>
      </c>
      <c r="G104">
        <v>12.2</v>
      </c>
      <c r="H104">
        <v>13</v>
      </c>
      <c r="I104">
        <v>1.8</v>
      </c>
      <c r="K104">
        <v>0.3</v>
      </c>
      <c r="N104">
        <v>52.11</v>
      </c>
      <c r="P104">
        <v>5.63</v>
      </c>
      <c r="Q104">
        <v>3.69</v>
      </c>
      <c r="S104">
        <v>18.88</v>
      </c>
      <c r="T104">
        <v>17.77</v>
      </c>
      <c r="U104">
        <v>0.31</v>
      </c>
      <c r="W104">
        <v>1.61</v>
      </c>
      <c r="X104">
        <v>1</v>
      </c>
      <c r="Y104">
        <v>1573.15</v>
      </c>
      <c r="Z104">
        <f t="shared" si="1"/>
        <v>10</v>
      </c>
    </row>
    <row r="105" spans="1:26" x14ac:dyDescent="0.3">
      <c r="A105" t="s">
        <v>211</v>
      </c>
      <c r="B105">
        <v>49.88</v>
      </c>
      <c r="C105">
        <v>1</v>
      </c>
      <c r="D105">
        <v>17.39</v>
      </c>
      <c r="E105">
        <v>6</v>
      </c>
      <c r="F105">
        <v>0.25</v>
      </c>
      <c r="G105">
        <v>5.3</v>
      </c>
      <c r="H105">
        <v>11.2</v>
      </c>
      <c r="I105">
        <v>2.5</v>
      </c>
      <c r="J105">
        <v>6</v>
      </c>
      <c r="K105">
        <v>0</v>
      </c>
      <c r="L105">
        <v>0.49</v>
      </c>
      <c r="N105">
        <v>48.52</v>
      </c>
      <c r="O105">
        <v>0.66</v>
      </c>
      <c r="P105">
        <v>6.93</v>
      </c>
      <c r="Q105">
        <v>5.54</v>
      </c>
      <c r="R105">
        <v>0.08</v>
      </c>
      <c r="S105">
        <v>14.58</v>
      </c>
      <c r="T105">
        <v>23.26</v>
      </c>
      <c r="U105">
        <v>0.22</v>
      </c>
      <c r="V105">
        <v>0</v>
      </c>
      <c r="W105">
        <v>0</v>
      </c>
      <c r="X105">
        <v>1E-4</v>
      </c>
      <c r="Y105">
        <v>1433.15</v>
      </c>
      <c r="Z105">
        <f t="shared" si="1"/>
        <v>1E-3</v>
      </c>
    </row>
    <row r="106" spans="1:26" x14ac:dyDescent="0.3">
      <c r="A106" t="s">
        <v>211</v>
      </c>
      <c r="B106">
        <v>49.31</v>
      </c>
      <c r="C106">
        <v>0.82</v>
      </c>
      <c r="D106">
        <v>16.5</v>
      </c>
      <c r="E106">
        <v>8.1999999999999993</v>
      </c>
      <c r="F106">
        <v>0.26</v>
      </c>
      <c r="G106">
        <v>7.1</v>
      </c>
      <c r="H106">
        <v>9.5</v>
      </c>
      <c r="I106">
        <v>2.1</v>
      </c>
      <c r="J106">
        <v>5.7</v>
      </c>
      <c r="K106">
        <v>0</v>
      </c>
      <c r="L106">
        <v>0.49</v>
      </c>
      <c r="N106">
        <v>48.63</v>
      </c>
      <c r="O106">
        <v>0.62</v>
      </c>
      <c r="P106">
        <v>8.02</v>
      </c>
      <c r="Q106">
        <v>5.61</v>
      </c>
      <c r="R106">
        <v>0.15</v>
      </c>
      <c r="S106">
        <v>14.19</v>
      </c>
      <c r="T106">
        <v>22.59</v>
      </c>
      <c r="U106">
        <v>0.42</v>
      </c>
      <c r="V106">
        <v>0</v>
      </c>
      <c r="W106">
        <v>0</v>
      </c>
      <c r="X106">
        <v>0.1</v>
      </c>
      <c r="Y106">
        <v>1493.15</v>
      </c>
      <c r="Z106">
        <f t="shared" si="1"/>
        <v>1</v>
      </c>
    </row>
    <row r="107" spans="1:26" x14ac:dyDescent="0.3">
      <c r="A107" t="s">
        <v>211</v>
      </c>
      <c r="B107">
        <v>49.42</v>
      </c>
      <c r="C107">
        <v>0.79</v>
      </c>
      <c r="D107">
        <v>17.91</v>
      </c>
      <c r="E107">
        <v>8.1</v>
      </c>
      <c r="F107">
        <v>0.2</v>
      </c>
      <c r="G107">
        <v>6.3</v>
      </c>
      <c r="H107">
        <v>7.8</v>
      </c>
      <c r="I107">
        <v>2.4</v>
      </c>
      <c r="J107">
        <v>6.6</v>
      </c>
      <c r="K107">
        <v>0</v>
      </c>
      <c r="L107">
        <v>0.46</v>
      </c>
      <c r="N107">
        <v>48.52</v>
      </c>
      <c r="O107">
        <v>0.61</v>
      </c>
      <c r="P107">
        <v>6.69</v>
      </c>
      <c r="Q107">
        <v>5.73</v>
      </c>
      <c r="R107">
        <v>0.11</v>
      </c>
      <c r="S107">
        <v>14.36</v>
      </c>
      <c r="T107">
        <v>22.45</v>
      </c>
      <c r="U107">
        <v>0.43</v>
      </c>
      <c r="V107">
        <v>0</v>
      </c>
      <c r="W107">
        <v>0</v>
      </c>
      <c r="X107">
        <v>0.1</v>
      </c>
      <c r="Y107">
        <v>1493.15</v>
      </c>
      <c r="Z107">
        <f t="shared" si="1"/>
        <v>1</v>
      </c>
    </row>
    <row r="108" spans="1:26" x14ac:dyDescent="0.3">
      <c r="A108" t="s">
        <v>212</v>
      </c>
      <c r="B108">
        <v>50.6</v>
      </c>
      <c r="C108">
        <v>1.1200000000000001</v>
      </c>
      <c r="D108">
        <v>8.8000000000000007</v>
      </c>
      <c r="E108">
        <v>19.399999999999999</v>
      </c>
      <c r="F108">
        <v>0.46</v>
      </c>
      <c r="G108">
        <v>6.15</v>
      </c>
      <c r="H108">
        <v>10.6</v>
      </c>
      <c r="I108">
        <v>1.03</v>
      </c>
      <c r="J108">
        <v>0.18</v>
      </c>
      <c r="K108">
        <v>0.09</v>
      </c>
      <c r="L108">
        <v>0.97</v>
      </c>
      <c r="N108">
        <v>52.8</v>
      </c>
      <c r="O108">
        <v>0.15</v>
      </c>
      <c r="P108">
        <v>0.68</v>
      </c>
      <c r="Q108">
        <v>19.5</v>
      </c>
      <c r="R108">
        <v>0.59</v>
      </c>
      <c r="S108">
        <v>21.7</v>
      </c>
      <c r="T108">
        <v>3.84</v>
      </c>
      <c r="U108">
        <v>0.04</v>
      </c>
      <c r="W108">
        <v>0.35</v>
      </c>
      <c r="X108">
        <v>1E-4</v>
      </c>
      <c r="Y108">
        <v>1373.15</v>
      </c>
      <c r="Z108">
        <f t="shared" si="1"/>
        <v>1E-3</v>
      </c>
    </row>
    <row r="109" spans="1:26" x14ac:dyDescent="0.3">
      <c r="A109" t="s">
        <v>213</v>
      </c>
      <c r="B109">
        <v>51.1</v>
      </c>
      <c r="C109">
        <v>1.32</v>
      </c>
      <c r="D109">
        <v>10.8</v>
      </c>
      <c r="E109">
        <v>18.2</v>
      </c>
      <c r="F109">
        <v>0.41</v>
      </c>
      <c r="G109">
        <v>3.83</v>
      </c>
      <c r="H109">
        <v>10.3</v>
      </c>
      <c r="I109">
        <v>1.45</v>
      </c>
      <c r="J109">
        <v>0.22</v>
      </c>
      <c r="K109">
        <v>0.05</v>
      </c>
      <c r="L109">
        <v>0.83</v>
      </c>
      <c r="N109">
        <v>52</v>
      </c>
      <c r="O109">
        <v>0.17</v>
      </c>
      <c r="P109">
        <v>1.1200000000000001</v>
      </c>
      <c r="Q109">
        <v>22.3</v>
      </c>
      <c r="R109">
        <v>0.61</v>
      </c>
      <c r="S109">
        <v>17.899999999999999</v>
      </c>
      <c r="T109">
        <v>5.82</v>
      </c>
      <c r="U109">
        <v>0.02</v>
      </c>
      <c r="W109">
        <v>0.18</v>
      </c>
      <c r="X109">
        <v>0.2</v>
      </c>
      <c r="Y109">
        <v>1233.1500000000001</v>
      </c>
      <c r="Z109">
        <f t="shared" si="1"/>
        <v>2</v>
      </c>
    </row>
    <row r="110" spans="1:26" x14ac:dyDescent="0.3">
      <c r="A110" t="s">
        <v>214</v>
      </c>
      <c r="B110">
        <v>51.474800000000002</v>
      </c>
      <c r="C110">
        <v>1.0374000000000001</v>
      </c>
      <c r="D110">
        <v>8.28932</v>
      </c>
      <c r="E110">
        <v>18.870799999999999</v>
      </c>
      <c r="F110">
        <v>0.66195999999999999</v>
      </c>
      <c r="G110">
        <v>5.3845999999999998</v>
      </c>
      <c r="H110">
        <v>11.164400000000001</v>
      </c>
      <c r="I110">
        <v>0.86943999999999999</v>
      </c>
      <c r="J110">
        <v>0.1482</v>
      </c>
      <c r="K110">
        <v>5.9279999999999999E-2</v>
      </c>
      <c r="L110">
        <v>0.83979999999999999</v>
      </c>
      <c r="N110">
        <v>52.7</v>
      </c>
      <c r="O110">
        <v>0.13</v>
      </c>
      <c r="P110">
        <v>0.64</v>
      </c>
      <c r="Q110">
        <v>18.600000000000001</v>
      </c>
      <c r="R110">
        <v>0.85</v>
      </c>
      <c r="S110">
        <v>19.3</v>
      </c>
      <c r="T110">
        <v>7.11</v>
      </c>
      <c r="U110">
        <v>0.04</v>
      </c>
      <c r="W110">
        <v>0.33</v>
      </c>
      <c r="X110">
        <v>0.2</v>
      </c>
      <c r="Y110">
        <v>1330.15</v>
      </c>
      <c r="Z110">
        <f t="shared" si="1"/>
        <v>2</v>
      </c>
    </row>
    <row r="111" spans="1:26" x14ac:dyDescent="0.3">
      <c r="A111" t="s">
        <v>215</v>
      </c>
      <c r="B111">
        <v>52.472000000000001</v>
      </c>
      <c r="C111">
        <v>0.92762999999999995</v>
      </c>
      <c r="D111">
        <v>11.5251</v>
      </c>
      <c r="E111">
        <v>14.1487</v>
      </c>
      <c r="F111">
        <v>0.33732000000000001</v>
      </c>
      <c r="G111">
        <v>2.8109999999999999</v>
      </c>
      <c r="H111">
        <v>8.6204000000000001</v>
      </c>
      <c r="I111">
        <v>1.1337699999999999</v>
      </c>
      <c r="J111">
        <v>0.24362</v>
      </c>
      <c r="K111">
        <v>9.3699999999999999E-3</v>
      </c>
      <c r="L111">
        <v>1.3586499999999999</v>
      </c>
      <c r="M111">
        <v>6.3</v>
      </c>
      <c r="N111">
        <v>51.9</v>
      </c>
      <c r="O111">
        <v>0.32</v>
      </c>
      <c r="P111">
        <v>1.32</v>
      </c>
      <c r="Q111">
        <v>14.6</v>
      </c>
      <c r="R111">
        <v>0.49</v>
      </c>
      <c r="S111">
        <v>13.8</v>
      </c>
      <c r="T111">
        <v>17</v>
      </c>
      <c r="U111">
        <v>0.12</v>
      </c>
      <c r="W111">
        <v>0.14000000000000001</v>
      </c>
      <c r="X111">
        <v>1E-4</v>
      </c>
      <c r="Y111">
        <v>1398.15</v>
      </c>
      <c r="Z111">
        <f t="shared" si="1"/>
        <v>1E-3</v>
      </c>
    </row>
    <row r="112" spans="1:26" x14ac:dyDescent="0.3">
      <c r="A112" t="s">
        <v>216</v>
      </c>
      <c r="B112">
        <v>58.250500000000002</v>
      </c>
      <c r="C112">
        <v>0.62644999999999995</v>
      </c>
      <c r="D112">
        <v>13.3705</v>
      </c>
      <c r="E112">
        <v>9.8175000000000008</v>
      </c>
      <c r="F112">
        <v>0.26179999999999998</v>
      </c>
      <c r="G112">
        <v>1.84195</v>
      </c>
      <c r="H112">
        <v>6.8535500000000003</v>
      </c>
      <c r="I112">
        <v>1.7017</v>
      </c>
      <c r="J112">
        <v>0.38335000000000002</v>
      </c>
      <c r="K112">
        <v>9.3500000000000007E-3</v>
      </c>
      <c r="L112">
        <v>0.51424999999999998</v>
      </c>
      <c r="M112">
        <v>6.5</v>
      </c>
      <c r="N112">
        <v>50.1</v>
      </c>
      <c r="O112">
        <v>0.38</v>
      </c>
      <c r="P112">
        <v>2.13</v>
      </c>
      <c r="Q112">
        <v>19.2</v>
      </c>
      <c r="R112">
        <v>0.6</v>
      </c>
      <c r="S112">
        <v>12.7</v>
      </c>
      <c r="T112">
        <v>13.9</v>
      </c>
      <c r="U112">
        <v>0.09</v>
      </c>
      <c r="W112">
        <v>7.0000000000000007E-2</v>
      </c>
      <c r="X112">
        <v>1E-4</v>
      </c>
      <c r="Y112">
        <v>1443.15</v>
      </c>
      <c r="Z112">
        <f t="shared" si="1"/>
        <v>1E-3</v>
      </c>
    </row>
    <row r="113" spans="1:26" x14ac:dyDescent="0.3">
      <c r="A113" t="s">
        <v>217</v>
      </c>
      <c r="B113">
        <v>49.61</v>
      </c>
      <c r="C113">
        <v>0.86</v>
      </c>
      <c r="D113">
        <v>17</v>
      </c>
      <c r="E113">
        <v>4.8600000000000003</v>
      </c>
      <c r="F113">
        <v>0.15</v>
      </c>
      <c r="G113">
        <v>6.18</v>
      </c>
      <c r="H113">
        <v>10.52</v>
      </c>
      <c r="I113">
        <v>2.61</v>
      </c>
      <c r="J113">
        <v>2.15</v>
      </c>
      <c r="K113">
        <v>0.04</v>
      </c>
      <c r="M113">
        <v>2</v>
      </c>
      <c r="N113">
        <v>52.1</v>
      </c>
      <c r="O113">
        <v>0.63</v>
      </c>
      <c r="P113">
        <v>6.33</v>
      </c>
      <c r="Q113">
        <v>4.62</v>
      </c>
      <c r="R113">
        <v>7.0000000000000007E-2</v>
      </c>
      <c r="S113">
        <v>14.3</v>
      </c>
      <c r="T113">
        <v>19.8</v>
      </c>
      <c r="U113">
        <v>0.52</v>
      </c>
      <c r="V113">
        <v>0.33</v>
      </c>
      <c r="W113">
        <v>0.17</v>
      </c>
      <c r="X113">
        <v>0.40500000000000003</v>
      </c>
      <c r="Y113">
        <v>1423.15</v>
      </c>
      <c r="Z113">
        <f t="shared" si="1"/>
        <v>4.0500000000000007</v>
      </c>
    </row>
    <row r="114" spans="1:26" x14ac:dyDescent="0.3">
      <c r="A114" t="s">
        <v>218</v>
      </c>
      <c r="B114">
        <v>48.66</v>
      </c>
      <c r="C114">
        <v>0.85</v>
      </c>
      <c r="D114">
        <v>16.350000000000001</v>
      </c>
      <c r="E114">
        <v>6</v>
      </c>
      <c r="F114">
        <v>0.15</v>
      </c>
      <c r="G114">
        <v>6.2</v>
      </c>
      <c r="H114">
        <v>10.46</v>
      </c>
      <c r="I114">
        <v>2.48</v>
      </c>
      <c r="J114">
        <v>2.16</v>
      </c>
      <c r="K114">
        <v>0.03</v>
      </c>
      <c r="M114">
        <v>2.5</v>
      </c>
      <c r="N114">
        <v>51.3</v>
      </c>
      <c r="O114">
        <v>0.36</v>
      </c>
      <c r="P114">
        <v>3.63</v>
      </c>
      <c r="Q114">
        <v>5.13</v>
      </c>
      <c r="R114">
        <v>0.13</v>
      </c>
      <c r="S114">
        <v>15.9</v>
      </c>
      <c r="T114">
        <v>21.1</v>
      </c>
      <c r="U114">
        <v>0.26</v>
      </c>
      <c r="V114">
        <v>0.05</v>
      </c>
      <c r="W114">
        <v>0.14000000000000001</v>
      </c>
      <c r="X114">
        <v>0.40500000000000003</v>
      </c>
      <c r="Y114">
        <v>1423.15</v>
      </c>
      <c r="Z114">
        <f t="shared" si="1"/>
        <v>4.0500000000000007</v>
      </c>
    </row>
    <row r="115" spans="1:26" x14ac:dyDescent="0.3">
      <c r="A115" t="s">
        <v>219</v>
      </c>
      <c r="B115">
        <v>47.64</v>
      </c>
      <c r="C115">
        <v>0.82</v>
      </c>
      <c r="D115">
        <v>15.16</v>
      </c>
      <c r="E115">
        <v>7.49</v>
      </c>
      <c r="F115">
        <v>0.18</v>
      </c>
      <c r="G115">
        <v>6.55</v>
      </c>
      <c r="H115">
        <v>11.51</v>
      </c>
      <c r="I115">
        <v>2.29</v>
      </c>
      <c r="J115">
        <v>1.83</v>
      </c>
      <c r="K115">
        <v>0.05</v>
      </c>
      <c r="M115">
        <v>2.7</v>
      </c>
      <c r="N115">
        <v>53.2</v>
      </c>
      <c r="O115">
        <v>0.38</v>
      </c>
      <c r="P115">
        <v>2.98</v>
      </c>
      <c r="Q115">
        <v>4.45</v>
      </c>
      <c r="R115">
        <v>0.03</v>
      </c>
      <c r="S115">
        <v>16.3</v>
      </c>
      <c r="T115">
        <v>23.6</v>
      </c>
      <c r="U115">
        <v>0.21</v>
      </c>
      <c r="V115">
        <v>7.0000000000000007E-2</v>
      </c>
      <c r="W115">
        <v>0.28000000000000003</v>
      </c>
      <c r="X115">
        <v>0.20899999999999999</v>
      </c>
      <c r="Y115">
        <v>1373.15</v>
      </c>
      <c r="Z115">
        <f t="shared" si="1"/>
        <v>2.09</v>
      </c>
    </row>
    <row r="116" spans="1:26" x14ac:dyDescent="0.3">
      <c r="A116" t="s">
        <v>220</v>
      </c>
      <c r="B116">
        <v>47.73</v>
      </c>
      <c r="C116">
        <v>0.81</v>
      </c>
      <c r="D116">
        <v>15.26</v>
      </c>
      <c r="E116">
        <v>7.65</v>
      </c>
      <c r="F116">
        <v>0.18</v>
      </c>
      <c r="G116">
        <v>6.29</v>
      </c>
      <c r="H116">
        <v>10.73</v>
      </c>
      <c r="I116">
        <v>2.3199999999999998</v>
      </c>
      <c r="J116">
        <v>1.54</v>
      </c>
      <c r="K116">
        <v>0.02</v>
      </c>
      <c r="M116">
        <v>3.5</v>
      </c>
      <c r="N116">
        <v>53.7</v>
      </c>
      <c r="O116">
        <v>0.27</v>
      </c>
      <c r="P116">
        <v>2.54</v>
      </c>
      <c r="Q116">
        <v>3.94</v>
      </c>
      <c r="R116">
        <v>0.04</v>
      </c>
      <c r="S116">
        <v>16.3</v>
      </c>
      <c r="T116">
        <v>23.8</v>
      </c>
      <c r="U116">
        <v>0.17</v>
      </c>
      <c r="V116">
        <v>0.11</v>
      </c>
      <c r="W116">
        <v>0.33</v>
      </c>
      <c r="X116">
        <v>0.308</v>
      </c>
      <c r="Y116">
        <v>1373.15</v>
      </c>
      <c r="Z116">
        <f t="shared" si="1"/>
        <v>3.08</v>
      </c>
    </row>
    <row r="117" spans="1:26" x14ac:dyDescent="0.3">
      <c r="A117" t="s">
        <v>221</v>
      </c>
      <c r="B117">
        <v>51.2</v>
      </c>
      <c r="C117">
        <v>1.05</v>
      </c>
      <c r="D117">
        <v>16.52</v>
      </c>
      <c r="E117">
        <v>7.86</v>
      </c>
      <c r="F117">
        <v>0.17</v>
      </c>
      <c r="G117">
        <v>4.8899999999999997</v>
      </c>
      <c r="H117">
        <v>9.39</v>
      </c>
      <c r="I117">
        <v>2.98</v>
      </c>
      <c r="J117">
        <v>2.54</v>
      </c>
      <c r="K117">
        <v>0.03</v>
      </c>
      <c r="M117">
        <v>2.4</v>
      </c>
      <c r="N117">
        <v>49.8</v>
      </c>
      <c r="O117">
        <v>0.69</v>
      </c>
      <c r="P117">
        <v>4.9400000000000004</v>
      </c>
      <c r="Q117">
        <v>6.3</v>
      </c>
      <c r="R117">
        <v>0.19</v>
      </c>
      <c r="S117">
        <v>15</v>
      </c>
      <c r="T117">
        <v>21.5</v>
      </c>
      <c r="U117">
        <v>0.37</v>
      </c>
      <c r="V117">
        <v>0.15</v>
      </c>
      <c r="W117">
        <v>0.17</v>
      </c>
      <c r="X117">
        <v>0.1</v>
      </c>
      <c r="Y117">
        <v>1373.15</v>
      </c>
      <c r="Z117">
        <f t="shared" si="1"/>
        <v>1</v>
      </c>
    </row>
    <row r="118" spans="1:26" x14ac:dyDescent="0.3">
      <c r="A118" t="s">
        <v>222</v>
      </c>
      <c r="B118">
        <v>48.74</v>
      </c>
      <c r="C118">
        <v>0.81</v>
      </c>
      <c r="D118">
        <v>14.63</v>
      </c>
      <c r="E118">
        <v>7.25</v>
      </c>
      <c r="F118">
        <v>0.16</v>
      </c>
      <c r="G118">
        <v>7.14</v>
      </c>
      <c r="H118">
        <v>11.69</v>
      </c>
      <c r="I118">
        <v>2.2799999999999998</v>
      </c>
      <c r="J118">
        <v>1.76</v>
      </c>
      <c r="K118">
        <v>0.04</v>
      </c>
      <c r="M118">
        <v>3.6</v>
      </c>
      <c r="N118">
        <v>51.1</v>
      </c>
      <c r="O118">
        <v>0.48</v>
      </c>
      <c r="P118">
        <v>4.32</v>
      </c>
      <c r="Q118">
        <v>4.74</v>
      </c>
      <c r="R118">
        <v>0.1</v>
      </c>
      <c r="S118">
        <v>15.6</v>
      </c>
      <c r="T118">
        <v>22.5</v>
      </c>
      <c r="U118">
        <v>0.3</v>
      </c>
      <c r="V118">
        <v>0.08</v>
      </c>
      <c r="W118">
        <v>0.52</v>
      </c>
      <c r="X118">
        <v>0.2</v>
      </c>
      <c r="Y118">
        <v>1373.15</v>
      </c>
      <c r="Z118">
        <f t="shared" si="1"/>
        <v>2</v>
      </c>
    </row>
    <row r="119" spans="1:26" x14ac:dyDescent="0.3">
      <c r="A119" t="s">
        <v>223</v>
      </c>
      <c r="B119">
        <v>49.36</v>
      </c>
      <c r="C119">
        <v>0.88</v>
      </c>
      <c r="D119">
        <v>15.41</v>
      </c>
      <c r="E119">
        <v>6.68</v>
      </c>
      <c r="F119">
        <v>0.12</v>
      </c>
      <c r="G119">
        <v>6.72</v>
      </c>
      <c r="H119">
        <v>10.94</v>
      </c>
      <c r="I119">
        <v>2.4300000000000002</v>
      </c>
      <c r="J119">
        <v>1.9</v>
      </c>
      <c r="K119">
        <v>0.02</v>
      </c>
      <c r="L119">
        <v>0.68</v>
      </c>
      <c r="M119">
        <v>2.6</v>
      </c>
      <c r="N119">
        <v>48.6</v>
      </c>
      <c r="O119">
        <v>0.67</v>
      </c>
      <c r="P119">
        <v>7.11</v>
      </c>
      <c r="Q119">
        <v>6.43</v>
      </c>
      <c r="R119">
        <v>0.12</v>
      </c>
      <c r="S119">
        <v>14</v>
      </c>
      <c r="T119">
        <v>21.3</v>
      </c>
      <c r="U119">
        <v>0.47</v>
      </c>
      <c r="V119">
        <v>0.16</v>
      </c>
      <c r="W119">
        <v>0.28000000000000003</v>
      </c>
      <c r="X119">
        <v>0.4</v>
      </c>
      <c r="Y119">
        <v>1423.15</v>
      </c>
      <c r="Z119">
        <f t="shared" si="1"/>
        <v>4</v>
      </c>
    </row>
    <row r="120" spans="1:26" x14ac:dyDescent="0.3">
      <c r="A120" t="s">
        <v>224</v>
      </c>
      <c r="B120">
        <v>46.56</v>
      </c>
      <c r="C120">
        <v>0.68</v>
      </c>
      <c r="D120">
        <v>15.71</v>
      </c>
      <c r="E120">
        <v>6.69</v>
      </c>
      <c r="F120">
        <v>0.09</v>
      </c>
      <c r="G120">
        <v>7.47</v>
      </c>
      <c r="H120">
        <v>11.59</v>
      </c>
      <c r="I120">
        <v>2.2400000000000002</v>
      </c>
      <c r="J120">
        <v>1.8</v>
      </c>
      <c r="K120">
        <v>0.05</v>
      </c>
      <c r="L120">
        <v>0.56000000000000005</v>
      </c>
      <c r="M120">
        <v>2.8</v>
      </c>
      <c r="N120">
        <v>48.9</v>
      </c>
      <c r="O120">
        <v>0.45</v>
      </c>
      <c r="P120">
        <v>5.38</v>
      </c>
      <c r="Q120">
        <v>5.6</v>
      </c>
      <c r="R120">
        <v>0.12</v>
      </c>
      <c r="S120">
        <v>15.3</v>
      </c>
      <c r="T120">
        <v>21.9</v>
      </c>
      <c r="U120">
        <v>0.34</v>
      </c>
      <c r="V120">
        <v>0.09</v>
      </c>
      <c r="W120">
        <v>0.38</v>
      </c>
      <c r="X120">
        <v>0.4168</v>
      </c>
      <c r="Y120">
        <v>1448.15</v>
      </c>
      <c r="Z120">
        <f t="shared" si="1"/>
        <v>4.1680000000000001</v>
      </c>
    </row>
    <row r="121" spans="1:26" x14ac:dyDescent="0.3">
      <c r="A121" t="s">
        <v>225</v>
      </c>
      <c r="B121">
        <v>47.31</v>
      </c>
      <c r="C121">
        <v>0.79</v>
      </c>
      <c r="D121">
        <v>16.54</v>
      </c>
      <c r="E121">
        <v>5.57</v>
      </c>
      <c r="F121">
        <v>0.11</v>
      </c>
      <c r="G121">
        <v>6.59</v>
      </c>
      <c r="H121">
        <v>10.44</v>
      </c>
      <c r="I121">
        <v>2.37</v>
      </c>
      <c r="J121">
        <v>1.97</v>
      </c>
      <c r="K121">
        <v>0.03</v>
      </c>
      <c r="L121">
        <v>0.71</v>
      </c>
      <c r="M121">
        <v>3.9</v>
      </c>
      <c r="N121">
        <v>50.2</v>
      </c>
      <c r="O121">
        <v>0.56999999999999995</v>
      </c>
      <c r="P121">
        <v>5.0199999999999996</v>
      </c>
      <c r="Q121">
        <v>4.5</v>
      </c>
      <c r="R121">
        <v>0.11</v>
      </c>
      <c r="S121">
        <v>15.6</v>
      </c>
      <c r="T121">
        <v>22.1</v>
      </c>
      <c r="U121">
        <v>0.28000000000000003</v>
      </c>
      <c r="V121">
        <v>0.11</v>
      </c>
      <c r="W121">
        <v>0.3</v>
      </c>
      <c r="X121">
        <v>0.40279999999999988</v>
      </c>
      <c r="Y121">
        <v>1398.15</v>
      </c>
      <c r="Z121">
        <f t="shared" si="1"/>
        <v>4.0279999999999987</v>
      </c>
    </row>
    <row r="122" spans="1:26" x14ac:dyDescent="0.3">
      <c r="A122" t="s">
        <v>226</v>
      </c>
      <c r="B122">
        <v>50.17</v>
      </c>
      <c r="C122">
        <v>0.9</v>
      </c>
      <c r="D122">
        <v>17.989999999999998</v>
      </c>
      <c r="E122">
        <v>5.77</v>
      </c>
      <c r="F122">
        <v>0.17</v>
      </c>
      <c r="G122">
        <v>4.99</v>
      </c>
      <c r="H122">
        <v>9.16</v>
      </c>
      <c r="I122">
        <v>2.8</v>
      </c>
      <c r="J122">
        <v>2.41</v>
      </c>
      <c r="K122">
        <v>0.02</v>
      </c>
      <c r="L122">
        <v>0.79</v>
      </c>
      <c r="M122">
        <v>2.6</v>
      </c>
      <c r="N122">
        <v>49.5</v>
      </c>
      <c r="O122">
        <v>0.79</v>
      </c>
      <c r="P122">
        <v>7.57</v>
      </c>
      <c r="Q122">
        <v>6.52</v>
      </c>
      <c r="R122">
        <v>0.24</v>
      </c>
      <c r="S122">
        <v>14.4</v>
      </c>
      <c r="T122">
        <v>20.9</v>
      </c>
      <c r="U122">
        <v>0.54</v>
      </c>
      <c r="V122">
        <v>0.2</v>
      </c>
      <c r="W122">
        <v>0.11</v>
      </c>
      <c r="X122">
        <v>0.40429999999999999</v>
      </c>
      <c r="Y122">
        <v>1373.15</v>
      </c>
      <c r="Z122">
        <f t="shared" si="1"/>
        <v>4.0430000000000001</v>
      </c>
    </row>
    <row r="123" spans="1:26" x14ac:dyDescent="0.3">
      <c r="A123" t="s">
        <v>227</v>
      </c>
      <c r="B123">
        <v>48.45</v>
      </c>
      <c r="C123">
        <v>0.79</v>
      </c>
      <c r="D123">
        <v>15.25</v>
      </c>
      <c r="E123">
        <v>6.17</v>
      </c>
      <c r="F123">
        <v>0.23</v>
      </c>
      <c r="G123">
        <v>6.58</v>
      </c>
      <c r="H123">
        <v>10.79</v>
      </c>
      <c r="I123">
        <v>2.29</v>
      </c>
      <c r="J123">
        <v>1.79</v>
      </c>
      <c r="K123">
        <v>0.04</v>
      </c>
      <c r="L123">
        <v>0.61</v>
      </c>
      <c r="M123">
        <v>4.3</v>
      </c>
      <c r="N123">
        <v>50.6</v>
      </c>
      <c r="O123">
        <v>0.56000000000000005</v>
      </c>
      <c r="P123">
        <v>4.5999999999999996</v>
      </c>
      <c r="Q123">
        <v>5.03</v>
      </c>
      <c r="R123">
        <v>0.13</v>
      </c>
      <c r="S123">
        <v>15.8</v>
      </c>
      <c r="T123">
        <v>22.8</v>
      </c>
      <c r="U123">
        <v>0.27</v>
      </c>
      <c r="V123">
        <v>0.06</v>
      </c>
      <c r="W123">
        <v>0.25</v>
      </c>
      <c r="X123">
        <v>0.40429999999999999</v>
      </c>
      <c r="Y123">
        <v>1373.15</v>
      </c>
      <c r="Z123">
        <f t="shared" si="1"/>
        <v>4.0430000000000001</v>
      </c>
    </row>
    <row r="124" spans="1:26" x14ac:dyDescent="0.3">
      <c r="A124" t="s">
        <v>228</v>
      </c>
      <c r="B124">
        <v>49.14</v>
      </c>
      <c r="C124">
        <v>0.9</v>
      </c>
      <c r="D124">
        <v>18.09</v>
      </c>
      <c r="E124">
        <v>6.04</v>
      </c>
      <c r="F124">
        <v>0.16</v>
      </c>
      <c r="G124">
        <v>4.9000000000000004</v>
      </c>
      <c r="H124">
        <v>8.91</v>
      </c>
      <c r="I124">
        <v>2.75</v>
      </c>
      <c r="J124">
        <v>2.38</v>
      </c>
      <c r="M124">
        <v>2.9</v>
      </c>
      <c r="N124">
        <v>48.8</v>
      </c>
      <c r="O124">
        <v>0.83</v>
      </c>
      <c r="P124">
        <v>7.33</v>
      </c>
      <c r="Q124">
        <v>6.44</v>
      </c>
      <c r="R124">
        <v>0.19</v>
      </c>
      <c r="S124">
        <v>14.2</v>
      </c>
      <c r="T124">
        <v>21.4</v>
      </c>
      <c r="U124">
        <v>0.47</v>
      </c>
      <c r="V124">
        <v>0.24</v>
      </c>
      <c r="W124">
        <v>0.1</v>
      </c>
      <c r="X124">
        <v>0.40820000000000001</v>
      </c>
      <c r="Y124">
        <v>1348.15</v>
      </c>
      <c r="Z124">
        <f t="shared" si="1"/>
        <v>4.0819999999999999</v>
      </c>
    </row>
    <row r="125" spans="1:26" x14ac:dyDescent="0.3">
      <c r="A125" t="s">
        <v>229</v>
      </c>
      <c r="B125">
        <v>48.72</v>
      </c>
      <c r="C125">
        <v>0.87</v>
      </c>
      <c r="D125">
        <v>17.54</v>
      </c>
      <c r="E125">
        <v>6.4</v>
      </c>
      <c r="F125">
        <v>0.16</v>
      </c>
      <c r="G125">
        <v>5.16</v>
      </c>
      <c r="H125">
        <v>9.27</v>
      </c>
      <c r="I125">
        <v>2.6</v>
      </c>
      <c r="J125">
        <v>2.1</v>
      </c>
      <c r="M125">
        <v>3.3</v>
      </c>
      <c r="N125">
        <v>49.9</v>
      </c>
      <c r="O125">
        <v>0.71</v>
      </c>
      <c r="P125">
        <v>6.39</v>
      </c>
      <c r="Q125">
        <v>6.37</v>
      </c>
      <c r="R125">
        <v>0.13</v>
      </c>
      <c r="S125">
        <v>14.9</v>
      </c>
      <c r="T125">
        <v>21.1</v>
      </c>
      <c r="U125">
        <v>0.43</v>
      </c>
      <c r="V125">
        <v>0.18</v>
      </c>
      <c r="W125">
        <v>0.09</v>
      </c>
      <c r="X125">
        <v>0.40820000000000001</v>
      </c>
      <c r="Y125">
        <v>1348.15</v>
      </c>
      <c r="Z125">
        <f t="shared" si="1"/>
        <v>4.0819999999999999</v>
      </c>
    </row>
    <row r="126" spans="1:26" x14ac:dyDescent="0.3">
      <c r="A126" t="s">
        <v>230</v>
      </c>
      <c r="B126">
        <v>47.68</v>
      </c>
      <c r="C126">
        <v>0.8</v>
      </c>
      <c r="D126">
        <v>16.62</v>
      </c>
      <c r="E126">
        <v>6.56</v>
      </c>
      <c r="F126">
        <v>0.14000000000000001</v>
      </c>
      <c r="G126">
        <v>5.09</v>
      </c>
      <c r="H126">
        <v>9.66</v>
      </c>
      <c r="I126">
        <v>2.36</v>
      </c>
      <c r="J126">
        <v>1.43</v>
      </c>
      <c r="M126">
        <v>5</v>
      </c>
      <c r="N126">
        <v>49.6</v>
      </c>
      <c r="O126">
        <v>0.62</v>
      </c>
      <c r="P126">
        <v>5.28</v>
      </c>
      <c r="Q126">
        <v>5.52</v>
      </c>
      <c r="R126">
        <v>0.13</v>
      </c>
      <c r="S126">
        <v>15.2</v>
      </c>
      <c r="T126">
        <v>22.7</v>
      </c>
      <c r="U126">
        <v>0.33</v>
      </c>
      <c r="V126">
        <v>0.11</v>
      </c>
      <c r="W126">
        <v>0.17</v>
      </c>
      <c r="X126">
        <v>0.40820000000000001</v>
      </c>
      <c r="Y126">
        <v>1348.15</v>
      </c>
      <c r="Z126">
        <f t="shared" si="1"/>
        <v>4.0819999999999999</v>
      </c>
    </row>
    <row r="127" spans="1:26" x14ac:dyDescent="0.3">
      <c r="A127" t="s">
        <v>231</v>
      </c>
      <c r="B127">
        <v>47.95</v>
      </c>
      <c r="C127">
        <v>0.83</v>
      </c>
      <c r="D127">
        <v>16.07</v>
      </c>
      <c r="E127">
        <v>6.56</v>
      </c>
      <c r="F127">
        <v>0.13</v>
      </c>
      <c r="G127">
        <v>5.34</v>
      </c>
      <c r="H127">
        <v>9.66</v>
      </c>
      <c r="I127">
        <v>2.2599999999999998</v>
      </c>
      <c r="J127">
        <v>1.44</v>
      </c>
      <c r="K127">
        <v>0.02</v>
      </c>
      <c r="M127">
        <v>5.2</v>
      </c>
      <c r="N127">
        <v>48.9</v>
      </c>
      <c r="O127">
        <v>0.84</v>
      </c>
      <c r="P127">
        <v>6.02</v>
      </c>
      <c r="Q127">
        <v>5.99</v>
      </c>
      <c r="R127">
        <v>0.16</v>
      </c>
      <c r="S127">
        <v>14.6</v>
      </c>
      <c r="T127">
        <v>22.7</v>
      </c>
      <c r="U127">
        <v>0.28000000000000003</v>
      </c>
      <c r="V127">
        <v>0.06</v>
      </c>
      <c r="W127">
        <v>0.15</v>
      </c>
      <c r="X127">
        <v>0.40820000000000001</v>
      </c>
      <c r="Y127">
        <v>1348.15</v>
      </c>
      <c r="Z127">
        <f t="shared" si="1"/>
        <v>4.0819999999999999</v>
      </c>
    </row>
    <row r="128" spans="1:26" x14ac:dyDescent="0.3">
      <c r="A128" t="s">
        <v>232</v>
      </c>
      <c r="B128">
        <v>50.63</v>
      </c>
      <c r="C128">
        <v>1.01</v>
      </c>
      <c r="D128">
        <v>17.23</v>
      </c>
      <c r="E128">
        <v>7.77</v>
      </c>
      <c r="F128">
        <v>0.15</v>
      </c>
      <c r="G128">
        <v>4.1500000000000004</v>
      </c>
      <c r="H128">
        <v>7.53</v>
      </c>
      <c r="I128">
        <v>3.12</v>
      </c>
      <c r="J128">
        <v>3.11</v>
      </c>
      <c r="K128">
        <v>0.01</v>
      </c>
      <c r="L128">
        <v>0.99</v>
      </c>
      <c r="M128">
        <v>2.2000000000000002</v>
      </c>
      <c r="N128">
        <v>48.8</v>
      </c>
      <c r="O128">
        <v>0.73</v>
      </c>
      <c r="P128">
        <v>8.0500000000000007</v>
      </c>
      <c r="Q128">
        <v>7.83</v>
      </c>
      <c r="R128">
        <v>0.19</v>
      </c>
      <c r="S128">
        <v>13</v>
      </c>
      <c r="T128">
        <v>17.8</v>
      </c>
      <c r="U128">
        <v>0.83</v>
      </c>
      <c r="V128">
        <v>0.51</v>
      </c>
      <c r="W128">
        <v>0.09</v>
      </c>
      <c r="X128">
        <v>0.39939999999999998</v>
      </c>
      <c r="Y128">
        <v>1373.15</v>
      </c>
      <c r="Z128">
        <f t="shared" si="1"/>
        <v>3.9939999999999998</v>
      </c>
    </row>
    <row r="129" spans="1:26" x14ac:dyDescent="0.3">
      <c r="A129" t="s">
        <v>233</v>
      </c>
      <c r="B129">
        <v>51.29</v>
      </c>
      <c r="C129">
        <v>0.99</v>
      </c>
      <c r="D129">
        <v>18.489999999999998</v>
      </c>
      <c r="E129">
        <v>7.06</v>
      </c>
      <c r="F129">
        <v>0.16</v>
      </c>
      <c r="G129">
        <v>3.17</v>
      </c>
      <c r="H129">
        <v>7.11</v>
      </c>
      <c r="I129">
        <v>3.32</v>
      </c>
      <c r="J129">
        <v>3.23</v>
      </c>
      <c r="M129">
        <v>2.5</v>
      </c>
      <c r="N129">
        <v>50.1</v>
      </c>
      <c r="O129">
        <v>0.69</v>
      </c>
      <c r="P129">
        <v>6.24</v>
      </c>
      <c r="Q129">
        <v>8.11</v>
      </c>
      <c r="R129">
        <v>0.2</v>
      </c>
      <c r="S129">
        <v>14.6</v>
      </c>
      <c r="T129">
        <v>19.7</v>
      </c>
      <c r="U129">
        <v>0.46</v>
      </c>
      <c r="V129">
        <v>0.17</v>
      </c>
      <c r="W129">
        <v>0.12</v>
      </c>
      <c r="X129">
        <v>0.3931</v>
      </c>
      <c r="Y129">
        <v>1323.15</v>
      </c>
      <c r="Z129">
        <f t="shared" si="1"/>
        <v>3.931</v>
      </c>
    </row>
    <row r="130" spans="1:26" x14ac:dyDescent="0.3">
      <c r="A130" t="s">
        <v>234</v>
      </c>
      <c r="B130">
        <v>51.07</v>
      </c>
      <c r="C130">
        <v>1.1299999999999999</v>
      </c>
      <c r="D130">
        <v>15.84</v>
      </c>
      <c r="E130">
        <v>7.73</v>
      </c>
      <c r="F130">
        <v>0.19</v>
      </c>
      <c r="G130">
        <v>4.2</v>
      </c>
      <c r="H130">
        <v>8.6300000000000008</v>
      </c>
      <c r="I130">
        <v>3.02</v>
      </c>
      <c r="J130">
        <v>3.18</v>
      </c>
      <c r="K130">
        <v>0.03</v>
      </c>
      <c r="L130">
        <v>0.91</v>
      </c>
      <c r="M130">
        <v>1.2</v>
      </c>
      <c r="N130">
        <v>50.5</v>
      </c>
      <c r="O130">
        <v>0.77</v>
      </c>
      <c r="P130">
        <v>6.38</v>
      </c>
      <c r="Q130">
        <v>6.87</v>
      </c>
      <c r="R130">
        <v>0.12</v>
      </c>
      <c r="S130">
        <v>13.8</v>
      </c>
      <c r="T130">
        <v>19.899999999999999</v>
      </c>
      <c r="U130">
        <v>0.56000000000000005</v>
      </c>
      <c r="V130">
        <v>0.4</v>
      </c>
      <c r="W130">
        <v>0.04</v>
      </c>
      <c r="X130">
        <v>4.8399999999999999E-2</v>
      </c>
      <c r="Y130">
        <v>1373.15</v>
      </c>
      <c r="Z130">
        <f t="shared" si="1"/>
        <v>0.48399999999999999</v>
      </c>
    </row>
    <row r="131" spans="1:26" x14ac:dyDescent="0.3">
      <c r="A131" t="s">
        <v>235</v>
      </c>
      <c r="B131">
        <v>55.9</v>
      </c>
      <c r="C131">
        <v>2.65</v>
      </c>
      <c r="D131">
        <v>12.37</v>
      </c>
      <c r="E131">
        <v>11.9</v>
      </c>
      <c r="F131">
        <v>0.21</v>
      </c>
      <c r="G131">
        <v>3.42</v>
      </c>
      <c r="H131">
        <v>8.02</v>
      </c>
      <c r="I131">
        <v>2.41</v>
      </c>
      <c r="J131">
        <v>0.99</v>
      </c>
      <c r="L131">
        <v>0.28000000000000003</v>
      </c>
      <c r="N131">
        <v>50.9</v>
      </c>
      <c r="O131">
        <v>0.46</v>
      </c>
      <c r="P131">
        <v>2.1800000000000002</v>
      </c>
      <c r="Q131">
        <v>14.77</v>
      </c>
      <c r="R131">
        <v>0.4</v>
      </c>
      <c r="S131">
        <v>19.11</v>
      </c>
      <c r="T131">
        <v>9.9499999999999993</v>
      </c>
      <c r="U131">
        <v>0.11</v>
      </c>
      <c r="X131">
        <v>1E-4</v>
      </c>
      <c r="Y131">
        <v>1423.15</v>
      </c>
      <c r="Z131">
        <f t="shared" ref="Z131:Z194" si="2">X131*10</f>
        <v>1E-3</v>
      </c>
    </row>
    <row r="132" spans="1:26" x14ac:dyDescent="0.3">
      <c r="A132" t="s">
        <v>236</v>
      </c>
      <c r="B132">
        <v>48.7</v>
      </c>
      <c r="C132">
        <v>1.04</v>
      </c>
      <c r="D132">
        <v>17.82</v>
      </c>
      <c r="E132">
        <v>10.31</v>
      </c>
      <c r="F132">
        <v>0.16</v>
      </c>
      <c r="G132">
        <v>6.93</v>
      </c>
      <c r="H132">
        <v>9.3000000000000007</v>
      </c>
      <c r="I132">
        <v>3.14</v>
      </c>
      <c r="J132">
        <v>1.04</v>
      </c>
      <c r="L132">
        <v>0.21</v>
      </c>
      <c r="N132">
        <v>50.8</v>
      </c>
      <c r="O132">
        <v>0.56000000000000005</v>
      </c>
      <c r="P132">
        <v>8.0399999999999991</v>
      </c>
      <c r="Q132">
        <v>8.18</v>
      </c>
      <c r="R132">
        <v>0.18</v>
      </c>
      <c r="S132">
        <v>17.11</v>
      </c>
      <c r="T132">
        <v>15.21</v>
      </c>
      <c r="U132">
        <v>0.52</v>
      </c>
      <c r="X132">
        <v>1</v>
      </c>
      <c r="Y132">
        <v>1523.15</v>
      </c>
      <c r="Z132">
        <f t="shared" si="2"/>
        <v>10</v>
      </c>
    </row>
    <row r="133" spans="1:26" x14ac:dyDescent="0.3">
      <c r="A133" t="s">
        <v>237</v>
      </c>
      <c r="B133">
        <v>50.2</v>
      </c>
      <c r="C133">
        <v>1.0900000000000001</v>
      </c>
      <c r="D133">
        <v>18.61</v>
      </c>
      <c r="E133">
        <v>10.46</v>
      </c>
      <c r="F133">
        <v>0.18</v>
      </c>
      <c r="G133">
        <v>5.68</v>
      </c>
      <c r="H133">
        <v>8.18</v>
      </c>
      <c r="I133">
        <v>3.32</v>
      </c>
      <c r="J133">
        <v>1.71</v>
      </c>
      <c r="L133">
        <v>0.22</v>
      </c>
      <c r="N133">
        <v>49.1</v>
      </c>
      <c r="O133">
        <v>1.08</v>
      </c>
      <c r="P133">
        <v>7.17</v>
      </c>
      <c r="Q133">
        <v>9.5399999999999991</v>
      </c>
      <c r="R133">
        <v>0.27</v>
      </c>
      <c r="S133">
        <v>15.82</v>
      </c>
      <c r="T133">
        <v>15.52</v>
      </c>
      <c r="U133">
        <v>0.53</v>
      </c>
      <c r="X133">
        <v>1</v>
      </c>
      <c r="Y133">
        <v>1498.15</v>
      </c>
      <c r="Z133">
        <f t="shared" si="2"/>
        <v>10</v>
      </c>
    </row>
    <row r="134" spans="1:26" x14ac:dyDescent="0.3">
      <c r="A134" t="s">
        <v>238</v>
      </c>
      <c r="B134">
        <v>49.2</v>
      </c>
      <c r="C134">
        <v>0.9</v>
      </c>
      <c r="D134">
        <v>18.05</v>
      </c>
      <c r="E134">
        <v>9.91</v>
      </c>
      <c r="F134">
        <v>0.2</v>
      </c>
      <c r="G134">
        <v>7.96</v>
      </c>
      <c r="H134">
        <v>10.19</v>
      </c>
      <c r="I134">
        <v>2.67</v>
      </c>
      <c r="J134">
        <v>0.72</v>
      </c>
      <c r="L134">
        <v>0.18</v>
      </c>
      <c r="N134">
        <v>51.6</v>
      </c>
      <c r="O134">
        <v>0.56999999999999995</v>
      </c>
      <c r="P134">
        <v>6.23</v>
      </c>
      <c r="Q134">
        <v>7.63</v>
      </c>
      <c r="R134">
        <v>0.22</v>
      </c>
      <c r="S134">
        <v>18.38</v>
      </c>
      <c r="T134">
        <v>15.29</v>
      </c>
      <c r="U134">
        <v>0.37</v>
      </c>
      <c r="X134">
        <v>1</v>
      </c>
      <c r="Y134">
        <v>1548.15</v>
      </c>
      <c r="Z134">
        <f t="shared" si="2"/>
        <v>10</v>
      </c>
    </row>
    <row r="135" spans="1:26" x14ac:dyDescent="0.3">
      <c r="A135" t="s">
        <v>239</v>
      </c>
      <c r="B135">
        <v>52.8</v>
      </c>
      <c r="C135">
        <v>0.99</v>
      </c>
      <c r="D135">
        <v>19.829999999999998</v>
      </c>
      <c r="E135">
        <v>9.0500000000000007</v>
      </c>
      <c r="F135">
        <v>0.14000000000000001</v>
      </c>
      <c r="G135">
        <v>4.5599999999999996</v>
      </c>
      <c r="H135">
        <v>6.45</v>
      </c>
      <c r="I135">
        <v>4.2</v>
      </c>
      <c r="J135">
        <v>2.33</v>
      </c>
      <c r="L135">
        <v>0.38</v>
      </c>
      <c r="N135">
        <v>49.4</v>
      </c>
      <c r="O135">
        <v>0.74</v>
      </c>
      <c r="P135">
        <v>7.29</v>
      </c>
      <c r="Q135">
        <v>9.83</v>
      </c>
      <c r="R135">
        <v>0.23</v>
      </c>
      <c r="S135">
        <v>15.22</v>
      </c>
      <c r="T135">
        <v>15.44</v>
      </c>
      <c r="U135">
        <v>0.76</v>
      </c>
      <c r="X135">
        <v>1.5</v>
      </c>
      <c r="Y135">
        <v>1548.15</v>
      </c>
      <c r="Z135">
        <f t="shared" si="2"/>
        <v>15</v>
      </c>
    </row>
    <row r="136" spans="1:26" x14ac:dyDescent="0.3">
      <c r="A136" t="s">
        <v>240</v>
      </c>
      <c r="B136">
        <v>47.8</v>
      </c>
      <c r="C136">
        <v>1.19</v>
      </c>
      <c r="D136">
        <v>18.29</v>
      </c>
      <c r="E136">
        <v>10.36</v>
      </c>
      <c r="F136">
        <v>0.19</v>
      </c>
      <c r="G136">
        <v>5.84</v>
      </c>
      <c r="H136">
        <v>8.07</v>
      </c>
      <c r="I136">
        <v>3.5</v>
      </c>
      <c r="J136">
        <v>1.28</v>
      </c>
      <c r="L136">
        <v>0.3</v>
      </c>
      <c r="N136">
        <v>49.1</v>
      </c>
      <c r="O136">
        <v>0.48</v>
      </c>
      <c r="P136">
        <v>8.6</v>
      </c>
      <c r="Q136">
        <v>8.8000000000000007</v>
      </c>
      <c r="R136">
        <v>0.23</v>
      </c>
      <c r="S136">
        <v>17.38</v>
      </c>
      <c r="T136">
        <v>13.39</v>
      </c>
      <c r="U136">
        <v>0.61</v>
      </c>
      <c r="X136">
        <v>1.5</v>
      </c>
      <c r="Y136">
        <v>1598.15</v>
      </c>
      <c r="Z136">
        <f t="shared" si="2"/>
        <v>15</v>
      </c>
    </row>
    <row r="137" spans="1:26" x14ac:dyDescent="0.3">
      <c r="A137" t="s">
        <v>241</v>
      </c>
      <c r="B137">
        <v>48.8</v>
      </c>
      <c r="C137">
        <v>0.91</v>
      </c>
      <c r="D137">
        <v>19.14</v>
      </c>
      <c r="E137">
        <v>9.48</v>
      </c>
      <c r="F137">
        <v>0.16</v>
      </c>
      <c r="G137">
        <v>6.76</v>
      </c>
      <c r="H137">
        <v>8.7799999999999994</v>
      </c>
      <c r="I137">
        <v>3.59</v>
      </c>
      <c r="J137">
        <v>0.99</v>
      </c>
      <c r="L137">
        <v>0.24</v>
      </c>
      <c r="N137">
        <v>50.4</v>
      </c>
      <c r="O137">
        <v>0.28999999999999998</v>
      </c>
      <c r="P137">
        <v>9.9600000000000009</v>
      </c>
      <c r="Q137">
        <v>6.47</v>
      </c>
      <c r="R137">
        <v>0.18</v>
      </c>
      <c r="S137">
        <v>17.5</v>
      </c>
      <c r="T137">
        <v>14.28</v>
      </c>
      <c r="U137">
        <v>0.68</v>
      </c>
      <c r="X137">
        <v>1.5</v>
      </c>
      <c r="Y137">
        <v>1648.15</v>
      </c>
      <c r="Z137">
        <f t="shared" si="2"/>
        <v>15</v>
      </c>
    </row>
    <row r="138" spans="1:26" x14ac:dyDescent="0.3">
      <c r="A138" t="s">
        <v>242</v>
      </c>
      <c r="B138">
        <v>48.9</v>
      </c>
      <c r="C138">
        <v>0.68</v>
      </c>
      <c r="D138">
        <v>17.95</v>
      </c>
      <c r="E138">
        <v>8.94</v>
      </c>
      <c r="F138">
        <v>0.18</v>
      </c>
      <c r="G138">
        <v>8.8699999999999992</v>
      </c>
      <c r="H138">
        <v>9.7200000000000006</v>
      </c>
      <c r="I138">
        <v>2.85</v>
      </c>
      <c r="J138">
        <v>0.82</v>
      </c>
      <c r="L138">
        <v>0.14000000000000001</v>
      </c>
      <c r="N138">
        <v>48.5</v>
      </c>
      <c r="O138">
        <v>0.28999999999999998</v>
      </c>
      <c r="P138">
        <v>12.05</v>
      </c>
      <c r="Q138">
        <v>6.02</v>
      </c>
      <c r="R138">
        <v>0.17</v>
      </c>
      <c r="S138">
        <v>16.16</v>
      </c>
      <c r="T138">
        <v>14.1</v>
      </c>
      <c r="U138">
        <v>1</v>
      </c>
      <c r="X138">
        <v>2</v>
      </c>
      <c r="Y138">
        <v>1698.15</v>
      </c>
      <c r="Z138">
        <f t="shared" si="2"/>
        <v>20</v>
      </c>
    </row>
    <row r="139" spans="1:26" x14ac:dyDescent="0.3">
      <c r="A139" t="s">
        <v>243</v>
      </c>
      <c r="B139">
        <v>49.1</v>
      </c>
      <c r="C139">
        <v>0.68</v>
      </c>
      <c r="D139">
        <v>17.809999999999999</v>
      </c>
      <c r="E139">
        <v>8.65</v>
      </c>
      <c r="F139">
        <v>0.16</v>
      </c>
      <c r="G139">
        <v>8.23</v>
      </c>
      <c r="H139">
        <v>9.3699999999999992</v>
      </c>
      <c r="I139">
        <v>3.1</v>
      </c>
      <c r="J139">
        <v>0.82</v>
      </c>
      <c r="L139">
        <v>0.16</v>
      </c>
      <c r="N139">
        <v>49.4</v>
      </c>
      <c r="O139">
        <v>0.34</v>
      </c>
      <c r="P139">
        <v>12.83</v>
      </c>
      <c r="Q139">
        <v>6.24</v>
      </c>
      <c r="R139">
        <v>0.16</v>
      </c>
      <c r="S139">
        <v>15.17</v>
      </c>
      <c r="T139">
        <v>14.8</v>
      </c>
      <c r="U139">
        <v>1.31</v>
      </c>
      <c r="X139">
        <v>2</v>
      </c>
      <c r="Y139">
        <v>1673.15</v>
      </c>
      <c r="Z139">
        <f t="shared" si="2"/>
        <v>20</v>
      </c>
    </row>
    <row r="140" spans="1:26" x14ac:dyDescent="0.3">
      <c r="A140" t="s">
        <v>244</v>
      </c>
      <c r="B140">
        <v>47.5</v>
      </c>
      <c r="C140">
        <v>0.95</v>
      </c>
      <c r="D140">
        <v>20.03</v>
      </c>
      <c r="E140">
        <v>9.1199999999999992</v>
      </c>
      <c r="F140">
        <v>0.15</v>
      </c>
      <c r="G140">
        <v>5.63</v>
      </c>
      <c r="H140">
        <v>6.46</v>
      </c>
      <c r="I140">
        <v>3.76</v>
      </c>
      <c r="J140">
        <v>2.65</v>
      </c>
      <c r="L140">
        <v>1.1299999999999999</v>
      </c>
      <c r="N140">
        <v>48.6</v>
      </c>
      <c r="O140">
        <v>0.77</v>
      </c>
      <c r="P140">
        <v>7.33</v>
      </c>
      <c r="Q140">
        <v>10.14</v>
      </c>
      <c r="R140">
        <v>0.24</v>
      </c>
      <c r="S140">
        <v>15.21</v>
      </c>
      <c r="T140">
        <v>14.6</v>
      </c>
      <c r="U140">
        <v>0.74</v>
      </c>
      <c r="X140">
        <v>1.5</v>
      </c>
      <c r="Y140">
        <v>1523.15</v>
      </c>
      <c r="Z140">
        <f t="shared" si="2"/>
        <v>15</v>
      </c>
    </row>
    <row r="141" spans="1:26" x14ac:dyDescent="0.3">
      <c r="A141" t="s">
        <v>245</v>
      </c>
      <c r="B141">
        <v>52</v>
      </c>
      <c r="C141">
        <v>0.99</v>
      </c>
      <c r="D141">
        <v>18.22</v>
      </c>
      <c r="E141">
        <v>7.69</v>
      </c>
      <c r="F141">
        <v>0.1</v>
      </c>
      <c r="G141">
        <v>4.25</v>
      </c>
      <c r="H141">
        <v>6.2</v>
      </c>
      <c r="I141">
        <v>4.82</v>
      </c>
      <c r="J141">
        <v>2.2999999999999998</v>
      </c>
      <c r="L141">
        <v>0.3</v>
      </c>
      <c r="N141">
        <v>48.6</v>
      </c>
      <c r="O141">
        <v>0.54</v>
      </c>
      <c r="P141">
        <v>10.96</v>
      </c>
      <c r="Q141">
        <v>7.26</v>
      </c>
      <c r="R141">
        <v>0.14000000000000001</v>
      </c>
      <c r="S141">
        <v>13.46</v>
      </c>
      <c r="T141">
        <v>14.92</v>
      </c>
      <c r="U141">
        <v>1.6</v>
      </c>
      <c r="X141">
        <v>2</v>
      </c>
      <c r="Y141">
        <v>1573.15</v>
      </c>
      <c r="Z141">
        <f t="shared" si="2"/>
        <v>20</v>
      </c>
    </row>
    <row r="142" spans="1:26" x14ac:dyDescent="0.3">
      <c r="A142" t="s">
        <v>246</v>
      </c>
      <c r="B142">
        <v>50.4</v>
      </c>
      <c r="C142">
        <v>1.05</v>
      </c>
      <c r="D142">
        <v>18.27</v>
      </c>
      <c r="E142">
        <v>9.8699999999999992</v>
      </c>
      <c r="F142">
        <v>0.16</v>
      </c>
      <c r="G142">
        <v>5.8</v>
      </c>
      <c r="H142">
        <v>7.51</v>
      </c>
      <c r="I142">
        <v>3.91</v>
      </c>
      <c r="J142">
        <v>1.58</v>
      </c>
      <c r="L142">
        <v>0.24</v>
      </c>
      <c r="N142">
        <v>49.4</v>
      </c>
      <c r="O142">
        <v>0.53</v>
      </c>
      <c r="P142">
        <v>9.27</v>
      </c>
      <c r="Q142">
        <v>8.77</v>
      </c>
      <c r="R142">
        <v>0.21</v>
      </c>
      <c r="S142">
        <v>16.36</v>
      </c>
      <c r="T142">
        <v>13.84</v>
      </c>
      <c r="U142">
        <v>0.76</v>
      </c>
      <c r="X142">
        <v>1.5</v>
      </c>
      <c r="Y142">
        <v>1573.15</v>
      </c>
      <c r="Z142">
        <f t="shared" si="2"/>
        <v>15</v>
      </c>
    </row>
    <row r="143" spans="1:26" x14ac:dyDescent="0.3">
      <c r="A143" t="s">
        <v>247</v>
      </c>
      <c r="B143">
        <v>48.6</v>
      </c>
      <c r="C143">
        <v>0.89</v>
      </c>
      <c r="D143">
        <v>17.68</v>
      </c>
      <c r="E143">
        <v>9.48</v>
      </c>
      <c r="F143">
        <v>0.18</v>
      </c>
      <c r="G143">
        <v>7.98</v>
      </c>
      <c r="H143">
        <v>9.52</v>
      </c>
      <c r="I143">
        <v>2.95</v>
      </c>
      <c r="J143">
        <v>0.81</v>
      </c>
      <c r="L143">
        <v>0.21</v>
      </c>
      <c r="N143">
        <v>50</v>
      </c>
      <c r="O143">
        <v>0.39</v>
      </c>
      <c r="P143">
        <v>9.8800000000000008</v>
      </c>
      <c r="Q143">
        <v>6.96</v>
      </c>
      <c r="R143">
        <v>0.2</v>
      </c>
      <c r="S143">
        <v>17.170000000000002</v>
      </c>
      <c r="T143">
        <v>14.08</v>
      </c>
      <c r="U143">
        <v>0.69</v>
      </c>
      <c r="X143">
        <v>1.5</v>
      </c>
      <c r="Y143">
        <v>1638.15</v>
      </c>
      <c r="Z143">
        <f t="shared" si="2"/>
        <v>15</v>
      </c>
    </row>
    <row r="144" spans="1:26" x14ac:dyDescent="0.3">
      <c r="A144" t="s">
        <v>248</v>
      </c>
      <c r="B144">
        <v>50.2</v>
      </c>
      <c r="C144">
        <v>0.87</v>
      </c>
      <c r="D144">
        <v>18.61</v>
      </c>
      <c r="E144">
        <v>9.83</v>
      </c>
      <c r="F144">
        <v>0.18</v>
      </c>
      <c r="G144">
        <v>8.1199999999999992</v>
      </c>
      <c r="H144">
        <v>9.59</v>
      </c>
      <c r="I144">
        <v>2.91</v>
      </c>
      <c r="J144">
        <v>0.75</v>
      </c>
      <c r="L144">
        <v>0.17</v>
      </c>
      <c r="N144">
        <v>49.9</v>
      </c>
      <c r="O144">
        <v>0.34</v>
      </c>
      <c r="P144">
        <v>9.6</v>
      </c>
      <c r="Q144">
        <v>6.65</v>
      </c>
      <c r="R144">
        <v>0.19</v>
      </c>
      <c r="S144">
        <v>18.38</v>
      </c>
      <c r="T144">
        <v>13.15</v>
      </c>
      <c r="U144">
        <v>0.63</v>
      </c>
      <c r="X144">
        <v>1.5</v>
      </c>
      <c r="Y144">
        <v>1623.15</v>
      </c>
      <c r="Z144">
        <f t="shared" si="2"/>
        <v>15</v>
      </c>
    </row>
    <row r="145" spans="1:26" x14ac:dyDescent="0.3">
      <c r="A145" t="s">
        <v>249</v>
      </c>
      <c r="B145">
        <v>50.4</v>
      </c>
      <c r="C145">
        <v>0.85</v>
      </c>
      <c r="D145">
        <v>17.86</v>
      </c>
      <c r="E145">
        <v>9.17</v>
      </c>
      <c r="F145">
        <v>0.15</v>
      </c>
      <c r="G145">
        <v>7.76</v>
      </c>
      <c r="H145">
        <v>9.2899999999999991</v>
      </c>
      <c r="I145">
        <v>3.03</v>
      </c>
      <c r="J145">
        <v>0.98</v>
      </c>
      <c r="L145">
        <v>0.21</v>
      </c>
      <c r="N145">
        <v>48.6</v>
      </c>
      <c r="O145">
        <v>0.46</v>
      </c>
      <c r="P145">
        <v>11.78</v>
      </c>
      <c r="Q145">
        <v>6.81</v>
      </c>
      <c r="R145">
        <v>0.16</v>
      </c>
      <c r="S145">
        <v>14.35</v>
      </c>
      <c r="T145">
        <v>14.9</v>
      </c>
      <c r="U145">
        <v>1.34</v>
      </c>
      <c r="X145">
        <v>2</v>
      </c>
      <c r="Y145">
        <v>1648.15</v>
      </c>
      <c r="Z145">
        <f t="shared" si="2"/>
        <v>20</v>
      </c>
    </row>
    <row r="146" spans="1:26" x14ac:dyDescent="0.3">
      <c r="A146" t="s">
        <v>250</v>
      </c>
      <c r="B146">
        <v>48.3</v>
      </c>
      <c r="C146">
        <v>0.76</v>
      </c>
      <c r="D146">
        <v>17.329999999999998</v>
      </c>
      <c r="E146">
        <v>9.0500000000000007</v>
      </c>
      <c r="F146">
        <v>0.17</v>
      </c>
      <c r="G146">
        <v>8.9499999999999993</v>
      </c>
      <c r="H146">
        <v>9.91</v>
      </c>
      <c r="I146">
        <v>2.57</v>
      </c>
      <c r="J146">
        <v>0.71</v>
      </c>
      <c r="L146">
        <v>0.14000000000000001</v>
      </c>
      <c r="N146">
        <v>49.2</v>
      </c>
      <c r="O146">
        <v>0.32</v>
      </c>
      <c r="P146">
        <v>11.25</v>
      </c>
      <c r="Q146">
        <v>5.92</v>
      </c>
      <c r="R146">
        <v>0.17</v>
      </c>
      <c r="S146">
        <v>16.34</v>
      </c>
      <c r="T146">
        <v>13.95</v>
      </c>
      <c r="U146">
        <v>0.89</v>
      </c>
      <c r="X146">
        <v>2</v>
      </c>
      <c r="Y146">
        <v>1723.15</v>
      </c>
      <c r="Z146">
        <f t="shared" si="2"/>
        <v>20</v>
      </c>
    </row>
    <row r="147" spans="1:26" x14ac:dyDescent="0.3">
      <c r="A147" t="s">
        <v>251</v>
      </c>
      <c r="B147">
        <v>51</v>
      </c>
      <c r="C147">
        <v>0.94</v>
      </c>
      <c r="D147">
        <v>17.68</v>
      </c>
      <c r="E147">
        <v>8.9</v>
      </c>
      <c r="F147">
        <v>0.12</v>
      </c>
      <c r="G147">
        <v>6.14</v>
      </c>
      <c r="H147">
        <v>8.18</v>
      </c>
      <c r="I147">
        <v>3.68</v>
      </c>
      <c r="J147">
        <v>1.38</v>
      </c>
      <c r="L147">
        <v>0.25</v>
      </c>
      <c r="N147">
        <v>50.2</v>
      </c>
      <c r="O147">
        <v>0.52</v>
      </c>
      <c r="P147">
        <v>11.52</v>
      </c>
      <c r="Q147">
        <v>7.03</v>
      </c>
      <c r="R147">
        <v>0.15</v>
      </c>
      <c r="S147">
        <v>14.22</v>
      </c>
      <c r="T147">
        <v>14.9</v>
      </c>
      <c r="U147">
        <v>1.6</v>
      </c>
      <c r="X147">
        <v>2</v>
      </c>
      <c r="Y147">
        <v>1623.15</v>
      </c>
      <c r="Z147">
        <f t="shared" si="2"/>
        <v>20</v>
      </c>
    </row>
    <row r="148" spans="1:26" x14ac:dyDescent="0.3">
      <c r="A148" t="s">
        <v>252</v>
      </c>
      <c r="B148">
        <v>50.5</v>
      </c>
      <c r="C148">
        <v>0.93</v>
      </c>
      <c r="D148">
        <v>18.82</v>
      </c>
      <c r="E148">
        <v>9.36</v>
      </c>
      <c r="F148">
        <v>0.12</v>
      </c>
      <c r="G148">
        <v>4.88</v>
      </c>
      <c r="H148">
        <v>7.62</v>
      </c>
      <c r="I148">
        <v>4.2</v>
      </c>
      <c r="J148">
        <v>1.69</v>
      </c>
      <c r="L148">
        <v>0.44</v>
      </c>
      <c r="N148">
        <v>50.1</v>
      </c>
      <c r="O148">
        <v>0.53</v>
      </c>
      <c r="P148">
        <v>11.13</v>
      </c>
      <c r="Q148">
        <v>6.7</v>
      </c>
      <c r="R148">
        <v>0.15</v>
      </c>
      <c r="S148">
        <v>13.91</v>
      </c>
      <c r="T148">
        <v>15.51</v>
      </c>
      <c r="U148">
        <v>1.71</v>
      </c>
      <c r="X148">
        <v>2</v>
      </c>
      <c r="Y148">
        <v>1598.15</v>
      </c>
      <c r="Z148">
        <f t="shared" si="2"/>
        <v>20</v>
      </c>
    </row>
    <row r="149" spans="1:26" x14ac:dyDescent="0.3">
      <c r="A149" t="s">
        <v>253</v>
      </c>
      <c r="B149">
        <v>42.03</v>
      </c>
      <c r="C149">
        <v>1.32</v>
      </c>
      <c r="D149">
        <v>12.81</v>
      </c>
      <c r="E149">
        <v>9.0500000000000007</v>
      </c>
      <c r="F149">
        <v>0.17</v>
      </c>
      <c r="G149">
        <v>12.54</v>
      </c>
      <c r="H149">
        <v>11.73</v>
      </c>
      <c r="I149">
        <v>3.1</v>
      </c>
      <c r="J149">
        <v>3.57</v>
      </c>
      <c r="K149">
        <v>0.18</v>
      </c>
      <c r="L149">
        <v>0.22</v>
      </c>
      <c r="N149">
        <v>49.88</v>
      </c>
      <c r="O149">
        <v>0.33</v>
      </c>
      <c r="P149">
        <v>8.1</v>
      </c>
      <c r="Q149">
        <v>3.21</v>
      </c>
      <c r="R149">
        <v>0.12</v>
      </c>
      <c r="S149">
        <v>16.04</v>
      </c>
      <c r="T149">
        <v>19.95</v>
      </c>
      <c r="U149">
        <v>0.83</v>
      </c>
      <c r="W149">
        <v>1.21</v>
      </c>
      <c r="X149">
        <v>2.4</v>
      </c>
      <c r="Y149">
        <v>1703.15</v>
      </c>
      <c r="Z149">
        <f t="shared" si="2"/>
        <v>24</v>
      </c>
    </row>
    <row r="150" spans="1:26" x14ac:dyDescent="0.3">
      <c r="A150" t="s">
        <v>254</v>
      </c>
      <c r="B150">
        <v>43.23</v>
      </c>
      <c r="C150">
        <v>1.2</v>
      </c>
      <c r="D150">
        <v>13.61</v>
      </c>
      <c r="E150">
        <v>8.65</v>
      </c>
      <c r="F150">
        <v>0.17</v>
      </c>
      <c r="G150">
        <v>11.39</v>
      </c>
      <c r="H150">
        <v>11.03</v>
      </c>
      <c r="I150">
        <v>3.25</v>
      </c>
      <c r="J150">
        <v>2.92</v>
      </c>
      <c r="K150">
        <v>0.17</v>
      </c>
      <c r="L150">
        <v>0.74</v>
      </c>
      <c r="N150">
        <v>51.16</v>
      </c>
      <c r="O150">
        <v>0.37</v>
      </c>
      <c r="P150">
        <v>7.15</v>
      </c>
      <c r="Q150">
        <v>3.42</v>
      </c>
      <c r="R150">
        <v>0.05</v>
      </c>
      <c r="S150">
        <v>16.940000000000001</v>
      </c>
      <c r="T150">
        <v>19.03</v>
      </c>
      <c r="U150">
        <v>0.74</v>
      </c>
      <c r="W150">
        <v>1.32</v>
      </c>
      <c r="X150">
        <v>2</v>
      </c>
      <c r="Y150">
        <v>1713.15</v>
      </c>
      <c r="Z150">
        <f t="shared" si="2"/>
        <v>20</v>
      </c>
    </row>
    <row r="151" spans="1:26" x14ac:dyDescent="0.3">
      <c r="A151" t="s">
        <v>255</v>
      </c>
      <c r="B151">
        <v>43.73</v>
      </c>
      <c r="C151">
        <v>1.41</v>
      </c>
      <c r="D151">
        <v>13.71</v>
      </c>
      <c r="E151">
        <v>8.52</v>
      </c>
      <c r="F151">
        <v>0.13</v>
      </c>
      <c r="G151">
        <v>12.92</v>
      </c>
      <c r="H151">
        <v>11.22</v>
      </c>
      <c r="I151">
        <v>2.62</v>
      </c>
      <c r="J151">
        <v>3.18</v>
      </c>
      <c r="K151">
        <v>0.17</v>
      </c>
      <c r="L151">
        <v>0.71</v>
      </c>
      <c r="N151">
        <v>51.42</v>
      </c>
      <c r="O151">
        <v>0.34</v>
      </c>
      <c r="P151">
        <v>7.71</v>
      </c>
      <c r="Q151">
        <v>3.42</v>
      </c>
      <c r="R151">
        <v>0.13</v>
      </c>
      <c r="S151">
        <v>17.239999999999998</v>
      </c>
      <c r="T151">
        <v>18.739999999999998</v>
      </c>
      <c r="U151">
        <v>0.91</v>
      </c>
      <c r="W151">
        <v>1.06</v>
      </c>
      <c r="X151">
        <v>2.8</v>
      </c>
      <c r="Y151">
        <v>1713.15</v>
      </c>
      <c r="Z151">
        <f t="shared" si="2"/>
        <v>28</v>
      </c>
    </row>
    <row r="152" spans="1:26" x14ac:dyDescent="0.3">
      <c r="A152" t="s">
        <v>256</v>
      </c>
      <c r="B152">
        <v>40.159999999999997</v>
      </c>
      <c r="C152">
        <v>1.92</v>
      </c>
      <c r="D152">
        <v>12.98</v>
      </c>
      <c r="E152">
        <v>10.02</v>
      </c>
      <c r="F152">
        <v>0.15</v>
      </c>
      <c r="G152">
        <v>9.4600000000000009</v>
      </c>
      <c r="H152">
        <v>7.67</v>
      </c>
      <c r="I152">
        <v>3.93</v>
      </c>
      <c r="J152">
        <v>6.45</v>
      </c>
      <c r="K152">
        <v>0.03</v>
      </c>
      <c r="L152">
        <v>1.92</v>
      </c>
      <c r="N152">
        <v>49.96</v>
      </c>
      <c r="O152">
        <v>0.62</v>
      </c>
      <c r="P152">
        <v>10.38</v>
      </c>
      <c r="Q152">
        <v>2.87</v>
      </c>
      <c r="R152">
        <v>0.09</v>
      </c>
      <c r="S152">
        <v>15.06</v>
      </c>
      <c r="T152">
        <v>20.3</v>
      </c>
      <c r="U152">
        <v>1.1399999999999999</v>
      </c>
      <c r="W152">
        <v>0.52</v>
      </c>
      <c r="X152">
        <v>3.3</v>
      </c>
      <c r="Y152">
        <v>1723.15</v>
      </c>
      <c r="Z152">
        <f t="shared" si="2"/>
        <v>33</v>
      </c>
    </row>
    <row r="153" spans="1:26" x14ac:dyDescent="0.3">
      <c r="A153" t="s">
        <v>257</v>
      </c>
      <c r="B153">
        <v>45.66</v>
      </c>
      <c r="C153">
        <v>1.1200000000000001</v>
      </c>
      <c r="D153">
        <v>16.02</v>
      </c>
      <c r="E153">
        <v>7.84</v>
      </c>
      <c r="F153">
        <v>0.13</v>
      </c>
      <c r="G153">
        <v>10.27</v>
      </c>
      <c r="H153">
        <v>9.25</v>
      </c>
      <c r="I153">
        <v>2.41</v>
      </c>
      <c r="J153">
        <v>2.2400000000000002</v>
      </c>
      <c r="K153">
        <v>0.1</v>
      </c>
      <c r="L153">
        <v>0.77</v>
      </c>
      <c r="N153">
        <v>51.28</v>
      </c>
      <c r="O153">
        <v>0.26</v>
      </c>
      <c r="P153">
        <v>8.1</v>
      </c>
      <c r="Q153">
        <v>4.6399999999999997</v>
      </c>
      <c r="R153">
        <v>7.0000000000000007E-2</v>
      </c>
      <c r="S153">
        <v>17.45</v>
      </c>
      <c r="T153">
        <v>17.149999999999999</v>
      </c>
      <c r="U153">
        <v>1.08</v>
      </c>
      <c r="W153">
        <v>0.43</v>
      </c>
      <c r="X153">
        <v>2</v>
      </c>
      <c r="Y153">
        <v>1623.15</v>
      </c>
      <c r="Z153">
        <f t="shared" si="2"/>
        <v>20</v>
      </c>
    </row>
    <row r="154" spans="1:26" x14ac:dyDescent="0.3">
      <c r="A154" t="s">
        <v>258</v>
      </c>
      <c r="B154">
        <v>48.13</v>
      </c>
      <c r="C154">
        <v>1.31</v>
      </c>
      <c r="D154">
        <v>16.21</v>
      </c>
      <c r="E154">
        <v>7.74</v>
      </c>
      <c r="F154">
        <v>0.13</v>
      </c>
      <c r="G154">
        <v>7.66</v>
      </c>
      <c r="H154">
        <v>7.81</v>
      </c>
      <c r="I154">
        <v>2.9</v>
      </c>
      <c r="J154">
        <v>2.91</v>
      </c>
      <c r="K154">
        <v>0.09</v>
      </c>
      <c r="L154">
        <v>0.88</v>
      </c>
      <c r="N154">
        <v>52.31</v>
      </c>
      <c r="O154">
        <v>0.35</v>
      </c>
      <c r="P154">
        <v>7.84</v>
      </c>
      <c r="Q154">
        <v>5.42</v>
      </c>
      <c r="R154">
        <v>0.09</v>
      </c>
      <c r="S154">
        <v>16.82</v>
      </c>
      <c r="T154">
        <v>16.350000000000001</v>
      </c>
      <c r="U154">
        <v>1.31</v>
      </c>
      <c r="W154">
        <v>0.3</v>
      </c>
      <c r="X154">
        <v>3</v>
      </c>
      <c r="Y154">
        <v>1673.15</v>
      </c>
      <c r="Z154">
        <f t="shared" si="2"/>
        <v>30</v>
      </c>
    </row>
    <row r="155" spans="1:26" x14ac:dyDescent="0.3">
      <c r="A155" t="s">
        <v>258</v>
      </c>
      <c r="B155">
        <v>48.13</v>
      </c>
      <c r="C155">
        <v>1.31</v>
      </c>
      <c r="D155">
        <v>16.21</v>
      </c>
      <c r="E155">
        <v>7.74</v>
      </c>
      <c r="F155">
        <v>0.13</v>
      </c>
      <c r="G155">
        <v>7.66</v>
      </c>
      <c r="H155">
        <v>7.81</v>
      </c>
      <c r="I155">
        <v>2.9</v>
      </c>
      <c r="J155">
        <v>2.91</v>
      </c>
      <c r="K155">
        <v>0.09</v>
      </c>
      <c r="L155">
        <v>0.88</v>
      </c>
      <c r="N155">
        <v>52.31</v>
      </c>
      <c r="O155">
        <v>0.35</v>
      </c>
      <c r="P155">
        <v>7.84</v>
      </c>
      <c r="Q155">
        <v>5.42</v>
      </c>
      <c r="R155">
        <v>0.09</v>
      </c>
      <c r="S155">
        <v>16.82</v>
      </c>
      <c r="T155">
        <v>16.350000000000001</v>
      </c>
      <c r="U155">
        <v>1.31</v>
      </c>
      <c r="W155">
        <v>0.3</v>
      </c>
      <c r="X155">
        <v>3</v>
      </c>
      <c r="Y155">
        <v>1673.15</v>
      </c>
      <c r="Z155">
        <f t="shared" si="2"/>
        <v>30</v>
      </c>
    </row>
    <row r="156" spans="1:26" x14ac:dyDescent="0.3">
      <c r="A156" t="s">
        <v>259</v>
      </c>
      <c r="B156">
        <v>34.340000000000003</v>
      </c>
      <c r="C156">
        <v>9.31</v>
      </c>
      <c r="D156">
        <v>4.66</v>
      </c>
      <c r="E156">
        <v>17.34</v>
      </c>
      <c r="G156">
        <v>15.01</v>
      </c>
      <c r="H156">
        <v>10.73</v>
      </c>
      <c r="I156">
        <v>2.4300000000000002</v>
      </c>
      <c r="J156">
        <v>4.1500000000000004</v>
      </c>
      <c r="L156">
        <v>1.96</v>
      </c>
      <c r="N156">
        <v>53.12</v>
      </c>
      <c r="O156">
        <v>0.79</v>
      </c>
      <c r="P156">
        <v>4.5599999999999996</v>
      </c>
      <c r="Q156">
        <v>6.26</v>
      </c>
      <c r="S156">
        <v>19.88</v>
      </c>
      <c r="T156">
        <v>14.26</v>
      </c>
      <c r="U156">
        <v>1.19</v>
      </c>
      <c r="V156">
        <v>0.06</v>
      </c>
      <c r="X156">
        <v>3.5</v>
      </c>
      <c r="Y156">
        <v>1773.15</v>
      </c>
      <c r="Z156">
        <f t="shared" si="2"/>
        <v>35</v>
      </c>
    </row>
    <row r="157" spans="1:26" x14ac:dyDescent="0.3">
      <c r="A157" t="s">
        <v>260</v>
      </c>
      <c r="B157">
        <v>36.9</v>
      </c>
      <c r="C157">
        <v>7.33</v>
      </c>
      <c r="D157">
        <v>4.26</v>
      </c>
      <c r="E157">
        <v>16.98</v>
      </c>
      <c r="G157">
        <v>17.260000000000002</v>
      </c>
      <c r="H157">
        <v>10.39</v>
      </c>
      <c r="I157">
        <v>2.15</v>
      </c>
      <c r="J157">
        <v>3.18</v>
      </c>
      <c r="L157">
        <v>1.4</v>
      </c>
      <c r="N157">
        <v>53.78</v>
      </c>
      <c r="O157">
        <v>0.56000000000000005</v>
      </c>
      <c r="P157">
        <v>3.71</v>
      </c>
      <c r="Q157">
        <v>6.03</v>
      </c>
      <c r="S157">
        <v>21.43</v>
      </c>
      <c r="T157">
        <v>13.04</v>
      </c>
      <c r="U157">
        <v>1.04</v>
      </c>
      <c r="X157">
        <v>3.5</v>
      </c>
      <c r="Y157">
        <v>1873.15</v>
      </c>
      <c r="Z157">
        <f t="shared" si="2"/>
        <v>35</v>
      </c>
    </row>
    <row r="158" spans="1:26" x14ac:dyDescent="0.3">
      <c r="A158" t="s">
        <v>261</v>
      </c>
      <c r="B158">
        <v>47.8</v>
      </c>
      <c r="C158">
        <v>0.63</v>
      </c>
      <c r="D158">
        <v>15.5</v>
      </c>
      <c r="E158">
        <v>8.4</v>
      </c>
      <c r="F158">
        <v>0.22</v>
      </c>
      <c r="G158">
        <v>13.46</v>
      </c>
      <c r="H158">
        <v>12.5</v>
      </c>
      <c r="I158">
        <v>1.1499999999999999</v>
      </c>
      <c r="J158">
        <v>0.21</v>
      </c>
      <c r="K158">
        <v>0.21</v>
      </c>
      <c r="L158">
        <v>0.02</v>
      </c>
      <c r="N158">
        <v>51.9</v>
      </c>
      <c r="P158">
        <v>6.3</v>
      </c>
      <c r="Q158">
        <v>4.6100000000000003</v>
      </c>
      <c r="S158">
        <v>21.6</v>
      </c>
      <c r="T158">
        <v>13.8</v>
      </c>
      <c r="U158">
        <v>0.3</v>
      </c>
      <c r="W158">
        <v>1.5</v>
      </c>
      <c r="X158">
        <v>1.5</v>
      </c>
      <c r="Y158">
        <v>1673.15</v>
      </c>
      <c r="Z158">
        <f t="shared" si="2"/>
        <v>15</v>
      </c>
    </row>
    <row r="159" spans="1:26" x14ac:dyDescent="0.3">
      <c r="A159" t="s">
        <v>262</v>
      </c>
      <c r="B159">
        <v>50</v>
      </c>
      <c r="C159">
        <v>0.54</v>
      </c>
      <c r="D159">
        <v>15.8</v>
      </c>
      <c r="E159">
        <v>7.3</v>
      </c>
      <c r="F159">
        <v>0.15</v>
      </c>
      <c r="G159">
        <v>11.62</v>
      </c>
      <c r="H159">
        <v>13.1</v>
      </c>
      <c r="I159">
        <v>1.18</v>
      </c>
      <c r="K159">
        <v>0.38</v>
      </c>
      <c r="N159">
        <v>53</v>
      </c>
      <c r="O159">
        <v>0.11</v>
      </c>
      <c r="P159">
        <v>4.5</v>
      </c>
      <c r="Q159">
        <v>5.0999999999999996</v>
      </c>
      <c r="R159">
        <v>0.2</v>
      </c>
      <c r="S159">
        <v>24.7</v>
      </c>
      <c r="T159">
        <v>10.9</v>
      </c>
      <c r="U159">
        <v>0.16</v>
      </c>
      <c r="W159">
        <v>1.5</v>
      </c>
      <c r="X159">
        <v>1</v>
      </c>
      <c r="Y159">
        <v>1587.15</v>
      </c>
      <c r="Z159">
        <f t="shared" si="2"/>
        <v>10</v>
      </c>
    </row>
    <row r="160" spans="1:26" x14ac:dyDescent="0.3">
      <c r="A160" t="s">
        <v>263</v>
      </c>
      <c r="B160">
        <v>50.6</v>
      </c>
      <c r="C160">
        <v>0.73</v>
      </c>
      <c r="D160">
        <v>17.100000000000001</v>
      </c>
      <c r="E160">
        <v>8.3699999999999992</v>
      </c>
      <c r="G160">
        <v>9.1999999999999993</v>
      </c>
      <c r="H160">
        <v>11.8</v>
      </c>
      <c r="I160">
        <v>2.0499999999999998</v>
      </c>
      <c r="K160">
        <v>0.15</v>
      </c>
      <c r="N160">
        <v>52.3</v>
      </c>
      <c r="O160">
        <v>0.21</v>
      </c>
      <c r="P160">
        <v>5.5</v>
      </c>
      <c r="Q160">
        <v>5.3</v>
      </c>
      <c r="S160">
        <v>19.899999999999999</v>
      </c>
      <c r="T160">
        <v>16</v>
      </c>
      <c r="U160">
        <v>0.26</v>
      </c>
      <c r="W160">
        <v>1</v>
      </c>
      <c r="X160">
        <v>1</v>
      </c>
      <c r="Y160">
        <v>1593.15</v>
      </c>
      <c r="Z160">
        <f t="shared" si="2"/>
        <v>10</v>
      </c>
    </row>
    <row r="161" spans="1:26" x14ac:dyDescent="0.3">
      <c r="A161" t="s">
        <v>264</v>
      </c>
      <c r="B161">
        <v>50.7</v>
      </c>
      <c r="C161">
        <v>0.68</v>
      </c>
      <c r="D161">
        <v>15.8</v>
      </c>
      <c r="E161">
        <v>8</v>
      </c>
      <c r="G161">
        <v>10.3</v>
      </c>
      <c r="H161">
        <v>12.34</v>
      </c>
      <c r="I161">
        <v>1.86</v>
      </c>
      <c r="K161">
        <v>0.25</v>
      </c>
      <c r="N161">
        <v>52.9</v>
      </c>
      <c r="O161">
        <v>0.16</v>
      </c>
      <c r="P161">
        <v>4.5999999999999996</v>
      </c>
      <c r="Q161">
        <v>5</v>
      </c>
      <c r="S161">
        <v>20.9</v>
      </c>
      <c r="T161">
        <v>15.1</v>
      </c>
      <c r="U161">
        <v>0.32</v>
      </c>
      <c r="W161">
        <v>1.1000000000000001</v>
      </c>
      <c r="X161">
        <v>1</v>
      </c>
      <c r="Y161">
        <v>1611.15</v>
      </c>
      <c r="Z161">
        <f t="shared" si="2"/>
        <v>10</v>
      </c>
    </row>
    <row r="162" spans="1:26" x14ac:dyDescent="0.3">
      <c r="A162" t="s">
        <v>265</v>
      </c>
      <c r="B162">
        <v>49.2</v>
      </c>
      <c r="C162">
        <v>0.46</v>
      </c>
      <c r="D162">
        <v>15.9</v>
      </c>
      <c r="E162">
        <v>8.41</v>
      </c>
      <c r="F162">
        <v>0.1</v>
      </c>
      <c r="G162">
        <v>11.6</v>
      </c>
      <c r="H162">
        <v>12.1</v>
      </c>
      <c r="I162">
        <v>1.65</v>
      </c>
      <c r="K162">
        <v>0.3</v>
      </c>
      <c r="N162">
        <v>51.5</v>
      </c>
      <c r="O162">
        <v>0.24</v>
      </c>
      <c r="P162">
        <v>6.1</v>
      </c>
      <c r="Q162">
        <v>5.0999999999999996</v>
      </c>
      <c r="R162">
        <v>0.1</v>
      </c>
      <c r="S162">
        <v>20.5</v>
      </c>
      <c r="T162">
        <v>14.9</v>
      </c>
      <c r="U162">
        <v>0.35</v>
      </c>
      <c r="W162">
        <v>1.6</v>
      </c>
      <c r="X162">
        <v>1</v>
      </c>
      <c r="Y162">
        <v>1598.15</v>
      </c>
      <c r="Z162">
        <f t="shared" si="2"/>
        <v>10</v>
      </c>
    </row>
    <row r="163" spans="1:26" x14ac:dyDescent="0.3">
      <c r="A163" t="s">
        <v>266</v>
      </c>
      <c r="B163">
        <v>50.86</v>
      </c>
      <c r="C163">
        <v>1.37</v>
      </c>
      <c r="D163">
        <v>18.57</v>
      </c>
      <c r="E163">
        <v>7.39</v>
      </c>
      <c r="F163">
        <v>0.23</v>
      </c>
      <c r="G163">
        <v>7.87</v>
      </c>
      <c r="H163">
        <v>9.6199999999999992</v>
      </c>
      <c r="I163">
        <v>4.04</v>
      </c>
      <c r="K163">
        <v>0.06</v>
      </c>
      <c r="N163">
        <v>51.51</v>
      </c>
      <c r="O163">
        <v>0.56999999999999995</v>
      </c>
      <c r="P163">
        <v>6.41</v>
      </c>
      <c r="Q163">
        <v>4.3099999999999996</v>
      </c>
      <c r="R163">
        <v>0.3</v>
      </c>
      <c r="S163">
        <v>18.47</v>
      </c>
      <c r="T163">
        <v>17.079999999999998</v>
      </c>
      <c r="U163">
        <v>0.56000000000000005</v>
      </c>
      <c r="W163">
        <v>0.98</v>
      </c>
      <c r="X163">
        <v>1</v>
      </c>
      <c r="Y163">
        <v>1543.15</v>
      </c>
      <c r="Z163">
        <f t="shared" si="2"/>
        <v>10</v>
      </c>
    </row>
    <row r="164" spans="1:26" x14ac:dyDescent="0.3">
      <c r="A164" t="s">
        <v>267</v>
      </c>
      <c r="B164">
        <v>50.2</v>
      </c>
      <c r="C164">
        <v>0.59</v>
      </c>
      <c r="D164">
        <v>14.6</v>
      </c>
      <c r="E164">
        <v>6.9</v>
      </c>
      <c r="F164">
        <v>0.13</v>
      </c>
      <c r="G164">
        <v>13.2</v>
      </c>
      <c r="H164">
        <v>12.8</v>
      </c>
      <c r="I164">
        <v>1.1200000000000001</v>
      </c>
      <c r="K164">
        <v>0.5</v>
      </c>
      <c r="N164">
        <v>52.1</v>
      </c>
      <c r="O164">
        <v>0.19</v>
      </c>
      <c r="P164">
        <v>4.93</v>
      </c>
      <c r="Q164">
        <v>3.32</v>
      </c>
      <c r="R164">
        <v>0.13</v>
      </c>
      <c r="S164">
        <v>20.49</v>
      </c>
      <c r="T164">
        <v>16.59</v>
      </c>
      <c r="U164">
        <v>0.27</v>
      </c>
      <c r="W164">
        <v>1.97</v>
      </c>
      <c r="X164">
        <v>1</v>
      </c>
      <c r="Y164">
        <v>1623.15</v>
      </c>
      <c r="Z164">
        <f t="shared" si="2"/>
        <v>10</v>
      </c>
    </row>
    <row r="165" spans="1:26" x14ac:dyDescent="0.3">
      <c r="A165" t="s">
        <v>268</v>
      </c>
      <c r="B165">
        <v>48.4</v>
      </c>
      <c r="C165">
        <v>0.65</v>
      </c>
      <c r="D165">
        <v>14.4</v>
      </c>
      <c r="E165">
        <v>7.7</v>
      </c>
      <c r="F165">
        <v>0.15</v>
      </c>
      <c r="G165">
        <v>14.45</v>
      </c>
      <c r="H165">
        <v>12.6</v>
      </c>
      <c r="I165">
        <v>1.25</v>
      </c>
      <c r="K165">
        <v>0.38</v>
      </c>
      <c r="N165">
        <v>51.57</v>
      </c>
      <c r="O165">
        <v>0.12</v>
      </c>
      <c r="P165">
        <v>6.42</v>
      </c>
      <c r="Q165">
        <v>3.76</v>
      </c>
      <c r="S165">
        <v>20.56</v>
      </c>
      <c r="T165">
        <v>15.43</v>
      </c>
      <c r="U165">
        <v>0.44</v>
      </c>
      <c r="W165">
        <v>1.71</v>
      </c>
      <c r="X165">
        <v>1.5</v>
      </c>
      <c r="Y165">
        <v>1673.15</v>
      </c>
      <c r="Z165">
        <f t="shared" si="2"/>
        <v>15</v>
      </c>
    </row>
    <row r="166" spans="1:26" x14ac:dyDescent="0.3">
      <c r="A166" t="s">
        <v>269</v>
      </c>
      <c r="B166">
        <v>51.3</v>
      </c>
      <c r="C166">
        <v>1.7</v>
      </c>
      <c r="D166">
        <v>18.7</v>
      </c>
      <c r="E166">
        <v>6.3</v>
      </c>
      <c r="G166">
        <v>7.8</v>
      </c>
      <c r="H166">
        <v>9.5</v>
      </c>
      <c r="I166">
        <v>4.5</v>
      </c>
      <c r="K166">
        <v>0.1</v>
      </c>
      <c r="N166">
        <v>51.6</v>
      </c>
      <c r="O166">
        <v>0.42</v>
      </c>
      <c r="P166">
        <v>7.3</v>
      </c>
      <c r="Q166">
        <v>3.7</v>
      </c>
      <c r="S166">
        <v>18.399999999999999</v>
      </c>
      <c r="T166">
        <v>17</v>
      </c>
      <c r="U166">
        <v>0.46</v>
      </c>
      <c r="W166">
        <v>1.2</v>
      </c>
      <c r="X166">
        <v>1</v>
      </c>
      <c r="Y166">
        <v>1548.15</v>
      </c>
      <c r="Z166">
        <f t="shared" si="2"/>
        <v>10</v>
      </c>
    </row>
    <row r="167" spans="1:26" x14ac:dyDescent="0.3">
      <c r="A167" t="s">
        <v>270</v>
      </c>
      <c r="B167">
        <v>48.9</v>
      </c>
      <c r="C167">
        <v>0.98</v>
      </c>
      <c r="D167">
        <v>17.5</v>
      </c>
      <c r="E167">
        <v>7</v>
      </c>
      <c r="G167">
        <v>11.5</v>
      </c>
      <c r="H167">
        <v>10.57</v>
      </c>
      <c r="I167">
        <v>3.4</v>
      </c>
      <c r="K167">
        <v>0.11</v>
      </c>
      <c r="N167">
        <v>51.64</v>
      </c>
      <c r="O167">
        <v>0.38</v>
      </c>
      <c r="P167">
        <v>8.16</v>
      </c>
      <c r="Q167">
        <v>3.97</v>
      </c>
      <c r="S167">
        <v>19.66</v>
      </c>
      <c r="T167">
        <v>14.85</v>
      </c>
      <c r="U167">
        <v>0.66</v>
      </c>
      <c r="W167">
        <v>0.75</v>
      </c>
      <c r="X167">
        <v>1.5</v>
      </c>
      <c r="Y167">
        <v>1623.15</v>
      </c>
      <c r="Z167">
        <f t="shared" si="2"/>
        <v>15</v>
      </c>
    </row>
    <row r="168" spans="1:26" x14ac:dyDescent="0.3">
      <c r="A168" t="s">
        <v>271</v>
      </c>
      <c r="B168">
        <v>50.1</v>
      </c>
      <c r="C168">
        <v>0.76</v>
      </c>
      <c r="D168">
        <v>16.93</v>
      </c>
      <c r="E168">
        <v>6.44</v>
      </c>
      <c r="G168">
        <v>11.19</v>
      </c>
      <c r="H168">
        <v>12.18</v>
      </c>
      <c r="I168">
        <v>2.15</v>
      </c>
      <c r="K168">
        <v>0.2</v>
      </c>
      <c r="N168">
        <v>51.7</v>
      </c>
      <c r="O168">
        <v>0.23</v>
      </c>
      <c r="P168">
        <v>6.1</v>
      </c>
      <c r="Q168">
        <v>3.6</v>
      </c>
      <c r="S168">
        <v>19.7</v>
      </c>
      <c r="T168">
        <v>16.7</v>
      </c>
      <c r="U168">
        <v>0.3</v>
      </c>
      <c r="W168">
        <v>1.74</v>
      </c>
      <c r="X168">
        <v>1</v>
      </c>
      <c r="Y168">
        <v>1598.15</v>
      </c>
      <c r="Z168">
        <f t="shared" si="2"/>
        <v>10</v>
      </c>
    </row>
    <row r="169" spans="1:26" x14ac:dyDescent="0.3">
      <c r="A169" t="s">
        <v>272</v>
      </c>
      <c r="B169">
        <v>49.1</v>
      </c>
      <c r="C169">
        <v>1.08</v>
      </c>
      <c r="D169">
        <v>18.100000000000001</v>
      </c>
      <c r="E169">
        <v>6.9</v>
      </c>
      <c r="G169">
        <v>10.6</v>
      </c>
      <c r="H169">
        <v>10.3</v>
      </c>
      <c r="I169">
        <v>3.8</v>
      </c>
      <c r="N169">
        <v>51.84</v>
      </c>
      <c r="O169">
        <v>0.25</v>
      </c>
      <c r="P169">
        <v>7.19</v>
      </c>
      <c r="Q169">
        <v>3.7</v>
      </c>
      <c r="S169">
        <v>19</v>
      </c>
      <c r="T169">
        <v>16.41</v>
      </c>
      <c r="U169">
        <v>0.8</v>
      </c>
      <c r="W169">
        <v>0.82</v>
      </c>
      <c r="X169">
        <v>1.5</v>
      </c>
      <c r="Y169">
        <v>1598.15</v>
      </c>
      <c r="Z169">
        <f t="shared" si="2"/>
        <v>15</v>
      </c>
    </row>
    <row r="170" spans="1:26" x14ac:dyDescent="0.3">
      <c r="A170" t="s">
        <v>273</v>
      </c>
      <c r="B170">
        <v>48.1</v>
      </c>
      <c r="C170">
        <v>0.92</v>
      </c>
      <c r="D170">
        <v>16.239999999999998</v>
      </c>
      <c r="E170">
        <v>7.62</v>
      </c>
      <c r="F170">
        <v>0.16</v>
      </c>
      <c r="G170">
        <v>12.9</v>
      </c>
      <c r="H170">
        <v>12.17</v>
      </c>
      <c r="I170">
        <v>1.71</v>
      </c>
      <c r="K170">
        <v>0.22</v>
      </c>
      <c r="N170">
        <v>51.1</v>
      </c>
      <c r="O170">
        <v>0.2</v>
      </c>
      <c r="P170">
        <v>7.09</v>
      </c>
      <c r="Q170">
        <v>4.1100000000000003</v>
      </c>
      <c r="R170">
        <v>0.04</v>
      </c>
      <c r="S170">
        <v>20.420000000000002</v>
      </c>
      <c r="T170">
        <v>15.19</v>
      </c>
      <c r="U170">
        <v>0.46</v>
      </c>
      <c r="W170">
        <v>1.4</v>
      </c>
      <c r="X170">
        <v>1.5</v>
      </c>
      <c r="Y170">
        <v>1648.15</v>
      </c>
      <c r="Z170">
        <f t="shared" si="2"/>
        <v>15</v>
      </c>
    </row>
    <row r="171" spans="1:26" x14ac:dyDescent="0.3">
      <c r="A171" t="s">
        <v>274</v>
      </c>
      <c r="B171">
        <v>49.6</v>
      </c>
      <c r="C171">
        <v>0.69</v>
      </c>
      <c r="D171">
        <v>16.45</v>
      </c>
      <c r="E171">
        <v>6.73</v>
      </c>
      <c r="F171">
        <v>0.16</v>
      </c>
      <c r="G171">
        <v>11.73</v>
      </c>
      <c r="H171">
        <v>12.68</v>
      </c>
      <c r="I171">
        <v>1.73</v>
      </c>
      <c r="K171">
        <v>0.23</v>
      </c>
      <c r="N171">
        <v>51.9</v>
      </c>
      <c r="O171">
        <v>0.18</v>
      </c>
      <c r="P171">
        <v>5.7</v>
      </c>
      <c r="Q171">
        <v>3.9</v>
      </c>
      <c r="R171">
        <v>0.11</v>
      </c>
      <c r="S171">
        <v>20.7</v>
      </c>
      <c r="T171">
        <v>15.8</v>
      </c>
      <c r="U171">
        <v>0.33</v>
      </c>
      <c r="W171">
        <v>1.4</v>
      </c>
      <c r="X171">
        <v>1</v>
      </c>
      <c r="Y171">
        <v>1603.15</v>
      </c>
      <c r="Z171">
        <f t="shared" si="2"/>
        <v>10</v>
      </c>
    </row>
    <row r="172" spans="1:26" x14ac:dyDescent="0.3">
      <c r="A172" t="s">
        <v>275</v>
      </c>
      <c r="B172">
        <v>58.34</v>
      </c>
      <c r="D172">
        <v>17.399999999999999</v>
      </c>
      <c r="E172">
        <v>3.3</v>
      </c>
      <c r="G172">
        <v>5.9</v>
      </c>
      <c r="H172">
        <v>4.62</v>
      </c>
      <c r="I172">
        <v>10.1</v>
      </c>
      <c r="J172">
        <v>0.28999999999999998</v>
      </c>
      <c r="N172">
        <v>56.4</v>
      </c>
      <c r="P172">
        <v>1.6</v>
      </c>
      <c r="Q172">
        <v>2.1</v>
      </c>
      <c r="S172">
        <v>23.6</v>
      </c>
      <c r="T172">
        <v>16.100000000000001</v>
      </c>
      <c r="U172">
        <v>0.3</v>
      </c>
      <c r="X172">
        <v>1</v>
      </c>
      <c r="Y172">
        <v>1523.15</v>
      </c>
      <c r="Z172">
        <f t="shared" si="2"/>
        <v>10</v>
      </c>
    </row>
    <row r="173" spans="1:26" x14ac:dyDescent="0.3">
      <c r="A173" t="s">
        <v>276</v>
      </c>
      <c r="B173">
        <v>54.8</v>
      </c>
      <c r="C173">
        <v>1.1399999999999999</v>
      </c>
      <c r="D173">
        <v>18.5</v>
      </c>
      <c r="E173">
        <v>5.8</v>
      </c>
      <c r="F173">
        <v>0.04</v>
      </c>
      <c r="G173">
        <v>6</v>
      </c>
      <c r="H173">
        <v>6.6</v>
      </c>
      <c r="I173">
        <v>7.2</v>
      </c>
      <c r="K173">
        <v>0.03</v>
      </c>
      <c r="N173">
        <v>52.38</v>
      </c>
      <c r="O173">
        <v>0.57999999999999996</v>
      </c>
      <c r="P173">
        <v>5.4</v>
      </c>
      <c r="Q173">
        <v>4.3</v>
      </c>
      <c r="R173">
        <v>0.05</v>
      </c>
      <c r="S173">
        <v>18.5</v>
      </c>
      <c r="T173">
        <v>17</v>
      </c>
      <c r="U173">
        <v>0.93</v>
      </c>
      <c r="W173">
        <v>0.84</v>
      </c>
      <c r="X173">
        <v>1</v>
      </c>
      <c r="Y173">
        <v>1523.15</v>
      </c>
      <c r="Z173">
        <f t="shared" si="2"/>
        <v>10</v>
      </c>
    </row>
    <row r="174" spans="1:26" x14ac:dyDescent="0.3">
      <c r="A174" t="s">
        <v>277</v>
      </c>
      <c r="B174">
        <v>52.76</v>
      </c>
      <c r="C174">
        <v>1.4</v>
      </c>
      <c r="D174">
        <v>18.7</v>
      </c>
      <c r="E174">
        <v>6.29</v>
      </c>
      <c r="F174">
        <v>7.0000000000000007E-2</v>
      </c>
      <c r="G174">
        <v>6.82</v>
      </c>
      <c r="H174">
        <v>8.1999999999999993</v>
      </c>
      <c r="I174">
        <v>5.7</v>
      </c>
      <c r="K174">
        <v>0.05</v>
      </c>
      <c r="N174">
        <v>51.34</v>
      </c>
      <c r="O174">
        <v>0.43</v>
      </c>
      <c r="P174">
        <v>6.3</v>
      </c>
      <c r="Q174">
        <v>4.0599999999999996</v>
      </c>
      <c r="R174">
        <v>0.12</v>
      </c>
      <c r="S174">
        <v>18.7</v>
      </c>
      <c r="T174">
        <v>17.2</v>
      </c>
      <c r="U174">
        <v>0.69</v>
      </c>
      <c r="W174">
        <v>1.1100000000000001</v>
      </c>
      <c r="X174">
        <v>1</v>
      </c>
      <c r="Y174">
        <v>1533.15</v>
      </c>
      <c r="Z174">
        <f t="shared" si="2"/>
        <v>10</v>
      </c>
    </row>
    <row r="175" spans="1:26" x14ac:dyDescent="0.3">
      <c r="A175" t="s">
        <v>278</v>
      </c>
      <c r="B175">
        <v>51.4</v>
      </c>
      <c r="C175">
        <v>0.66</v>
      </c>
      <c r="D175">
        <v>16.43</v>
      </c>
      <c r="E175">
        <v>6.1</v>
      </c>
      <c r="F175">
        <v>0.12</v>
      </c>
      <c r="G175">
        <v>10.72</v>
      </c>
      <c r="H175">
        <v>11.6</v>
      </c>
      <c r="I175">
        <v>2.67</v>
      </c>
      <c r="K175">
        <v>0.28999999999999998</v>
      </c>
      <c r="N175">
        <v>51.62</v>
      </c>
      <c r="O175">
        <v>0.26</v>
      </c>
      <c r="P175">
        <v>5.66</v>
      </c>
      <c r="Q175">
        <v>3.48</v>
      </c>
      <c r="R175">
        <v>0.1</v>
      </c>
      <c r="S175">
        <v>20.57</v>
      </c>
      <c r="T175">
        <v>16.399999999999999</v>
      </c>
      <c r="U175">
        <v>0.37</v>
      </c>
      <c r="W175">
        <v>1.55</v>
      </c>
      <c r="X175">
        <v>1</v>
      </c>
      <c r="Y175">
        <v>1583.15</v>
      </c>
      <c r="Z175">
        <f t="shared" si="2"/>
        <v>10</v>
      </c>
    </row>
    <row r="176" spans="1:26" x14ac:dyDescent="0.3">
      <c r="A176" t="s">
        <v>279</v>
      </c>
      <c r="B176">
        <v>51.34</v>
      </c>
      <c r="C176">
        <v>0.67</v>
      </c>
      <c r="D176">
        <v>17.05</v>
      </c>
      <c r="E176">
        <v>5.8</v>
      </c>
      <c r="F176">
        <v>0.12</v>
      </c>
      <c r="G176">
        <v>10.39</v>
      </c>
      <c r="H176">
        <v>11.3</v>
      </c>
      <c r="I176">
        <v>3.06</v>
      </c>
      <c r="K176">
        <v>0.23</v>
      </c>
      <c r="N176">
        <v>51.61</v>
      </c>
      <c r="O176">
        <v>0.31</v>
      </c>
      <c r="P176">
        <v>5.79</v>
      </c>
      <c r="Q176">
        <v>3.6</v>
      </c>
      <c r="R176">
        <v>0.11</v>
      </c>
      <c r="S176">
        <v>20.78</v>
      </c>
      <c r="T176">
        <v>15.7</v>
      </c>
      <c r="U176">
        <v>0.47</v>
      </c>
      <c r="W176">
        <v>1.62</v>
      </c>
      <c r="X176">
        <v>1</v>
      </c>
      <c r="Y176">
        <v>1583.15</v>
      </c>
      <c r="Z176">
        <f t="shared" si="2"/>
        <v>10</v>
      </c>
    </row>
    <row r="177" spans="1:26" x14ac:dyDescent="0.3">
      <c r="A177" t="s">
        <v>280</v>
      </c>
      <c r="B177">
        <v>49.22</v>
      </c>
      <c r="C177">
        <v>0.34</v>
      </c>
      <c r="D177">
        <v>17.77</v>
      </c>
      <c r="E177">
        <v>5.96</v>
      </c>
      <c r="F177">
        <v>0.11</v>
      </c>
      <c r="G177">
        <v>6.86</v>
      </c>
      <c r="H177">
        <v>11.6</v>
      </c>
      <c r="I177">
        <v>2.99</v>
      </c>
      <c r="J177">
        <v>0.05</v>
      </c>
      <c r="M177">
        <v>5.0999999999999996</v>
      </c>
      <c r="N177">
        <v>50.77</v>
      </c>
      <c r="O177">
        <v>0.17</v>
      </c>
      <c r="P177">
        <v>4.08</v>
      </c>
      <c r="Q177">
        <v>4.5599999999999996</v>
      </c>
      <c r="R177">
        <v>0.1</v>
      </c>
      <c r="S177">
        <v>16.2</v>
      </c>
      <c r="T177">
        <v>23.03</v>
      </c>
      <c r="U177">
        <v>0.25</v>
      </c>
      <c r="W177">
        <v>0.35</v>
      </c>
      <c r="X177">
        <v>0.20269999999999999</v>
      </c>
      <c r="Y177">
        <v>1333.15</v>
      </c>
      <c r="Z177">
        <f t="shared" si="2"/>
        <v>2.0270000000000001</v>
      </c>
    </row>
    <row r="178" spans="1:26" x14ac:dyDescent="0.3">
      <c r="A178" t="s">
        <v>281</v>
      </c>
      <c r="B178">
        <v>53.74</v>
      </c>
      <c r="C178">
        <v>0.6</v>
      </c>
      <c r="D178">
        <v>17.559999999999999</v>
      </c>
      <c r="E178">
        <v>7.27</v>
      </c>
      <c r="F178">
        <v>0.13</v>
      </c>
      <c r="G178">
        <v>4.8899999999999997</v>
      </c>
      <c r="H178">
        <v>8.4499999999999993</v>
      </c>
      <c r="I178">
        <v>4.4000000000000004</v>
      </c>
      <c r="J178">
        <v>7.0000000000000007E-2</v>
      </c>
      <c r="L178">
        <v>0.05</v>
      </c>
      <c r="M178">
        <v>2.8</v>
      </c>
      <c r="N178">
        <v>48.77</v>
      </c>
      <c r="O178">
        <v>0.41</v>
      </c>
      <c r="P178">
        <v>5.71</v>
      </c>
      <c r="Q178">
        <v>7.2</v>
      </c>
      <c r="R178">
        <v>0.18</v>
      </c>
      <c r="S178">
        <v>15.27</v>
      </c>
      <c r="T178">
        <v>20.93</v>
      </c>
      <c r="U178">
        <v>0.36</v>
      </c>
      <c r="W178">
        <v>0.12</v>
      </c>
      <c r="X178">
        <v>0.20269999999999999</v>
      </c>
      <c r="Y178">
        <v>1333.15</v>
      </c>
      <c r="Z178">
        <f t="shared" si="2"/>
        <v>2.0270000000000001</v>
      </c>
    </row>
    <row r="179" spans="1:26" x14ac:dyDescent="0.3">
      <c r="A179" t="s">
        <v>282</v>
      </c>
      <c r="B179">
        <v>52.84</v>
      </c>
      <c r="C179">
        <v>0.56000000000000005</v>
      </c>
      <c r="D179">
        <v>16.59</v>
      </c>
      <c r="E179">
        <v>7.81</v>
      </c>
      <c r="F179">
        <v>0.16</v>
      </c>
      <c r="G179">
        <v>6.65</v>
      </c>
      <c r="H179">
        <v>10.86</v>
      </c>
      <c r="I179">
        <v>3.67</v>
      </c>
      <c r="J179">
        <v>7.0000000000000007E-2</v>
      </c>
      <c r="L179">
        <v>7.0000000000000007E-2</v>
      </c>
      <c r="M179">
        <v>1.7</v>
      </c>
      <c r="N179">
        <v>51.82</v>
      </c>
      <c r="O179">
        <v>0.24</v>
      </c>
      <c r="P179">
        <v>4.05</v>
      </c>
      <c r="Q179">
        <v>5.95</v>
      </c>
      <c r="R179">
        <v>0.15</v>
      </c>
      <c r="S179">
        <v>17.25</v>
      </c>
      <c r="T179">
        <v>20.57</v>
      </c>
      <c r="U179">
        <v>0.36</v>
      </c>
      <c r="W179">
        <v>0.4</v>
      </c>
      <c r="X179">
        <v>0.2019</v>
      </c>
      <c r="Y179">
        <v>1413.15</v>
      </c>
      <c r="Z179">
        <f t="shared" si="2"/>
        <v>2.0190000000000001</v>
      </c>
    </row>
    <row r="180" spans="1:26" x14ac:dyDescent="0.3">
      <c r="A180" t="s">
        <v>283</v>
      </c>
      <c r="B180">
        <v>52.31</v>
      </c>
      <c r="C180">
        <v>0.5</v>
      </c>
      <c r="D180">
        <v>17.12</v>
      </c>
      <c r="E180">
        <v>7.51</v>
      </c>
      <c r="F180">
        <v>0.13</v>
      </c>
      <c r="G180">
        <v>6.04</v>
      </c>
      <c r="H180">
        <v>9.51</v>
      </c>
      <c r="I180">
        <v>3.72</v>
      </c>
      <c r="J180">
        <v>0.06</v>
      </c>
      <c r="M180">
        <v>2.9</v>
      </c>
      <c r="N180">
        <v>50.55</v>
      </c>
      <c r="O180">
        <v>0.28999999999999998</v>
      </c>
      <c r="P180">
        <v>4.74</v>
      </c>
      <c r="Q180">
        <v>5.87</v>
      </c>
      <c r="R180">
        <v>0.16</v>
      </c>
      <c r="S180">
        <v>16.14</v>
      </c>
      <c r="T180">
        <v>20.78</v>
      </c>
      <c r="U180">
        <v>0.35</v>
      </c>
      <c r="W180">
        <v>0.45</v>
      </c>
      <c r="X180">
        <v>0.2031</v>
      </c>
      <c r="Y180">
        <v>1373.15</v>
      </c>
      <c r="Z180">
        <f t="shared" si="2"/>
        <v>2.0310000000000001</v>
      </c>
    </row>
    <row r="181" spans="1:26" x14ac:dyDescent="0.3">
      <c r="A181" t="s">
        <v>284</v>
      </c>
      <c r="B181">
        <v>52.06</v>
      </c>
      <c r="C181">
        <v>0.48</v>
      </c>
      <c r="D181">
        <v>16.829999999999998</v>
      </c>
      <c r="E181">
        <v>5.88</v>
      </c>
      <c r="F181">
        <v>0.14000000000000001</v>
      </c>
      <c r="G181">
        <v>7.14</v>
      </c>
      <c r="H181">
        <v>11.42</v>
      </c>
      <c r="I181">
        <v>3.57</v>
      </c>
      <c r="J181">
        <v>0.06</v>
      </c>
      <c r="M181">
        <v>0.9</v>
      </c>
      <c r="N181">
        <v>51.51</v>
      </c>
      <c r="O181">
        <v>0.28999999999999998</v>
      </c>
      <c r="P181">
        <v>3.83</v>
      </c>
      <c r="Q181">
        <v>6.06</v>
      </c>
      <c r="R181">
        <v>0.15</v>
      </c>
      <c r="S181">
        <v>17.600000000000001</v>
      </c>
      <c r="T181">
        <v>19.71</v>
      </c>
      <c r="U181">
        <v>0.23</v>
      </c>
      <c r="W181">
        <v>0.41</v>
      </c>
      <c r="X181">
        <v>0.20180000000000001</v>
      </c>
      <c r="Y181">
        <v>1433.15</v>
      </c>
      <c r="Z181">
        <f t="shared" si="2"/>
        <v>2.0180000000000002</v>
      </c>
    </row>
    <row r="182" spans="1:26" x14ac:dyDescent="0.3">
      <c r="A182" t="s">
        <v>285</v>
      </c>
      <c r="B182">
        <v>53.55</v>
      </c>
      <c r="C182">
        <v>0.88</v>
      </c>
      <c r="D182">
        <v>16</v>
      </c>
      <c r="E182">
        <v>9.2100000000000009</v>
      </c>
      <c r="F182">
        <v>0.19</v>
      </c>
      <c r="G182">
        <v>5.35</v>
      </c>
      <c r="H182">
        <v>8.5</v>
      </c>
      <c r="I182">
        <v>4.0599999999999996</v>
      </c>
      <c r="J182">
        <v>0.08</v>
      </c>
      <c r="M182">
        <v>1.9</v>
      </c>
      <c r="N182">
        <v>51.27</v>
      </c>
      <c r="O182">
        <v>0.38</v>
      </c>
      <c r="P182">
        <v>3.85</v>
      </c>
      <c r="Q182">
        <v>7.16</v>
      </c>
      <c r="R182">
        <v>0.2</v>
      </c>
      <c r="S182">
        <v>16.45</v>
      </c>
      <c r="T182">
        <v>19.41</v>
      </c>
      <c r="U182">
        <v>0.44</v>
      </c>
      <c r="W182">
        <v>0.26</v>
      </c>
      <c r="X182">
        <v>0.2031</v>
      </c>
      <c r="Y182">
        <v>1373.15</v>
      </c>
      <c r="Z182">
        <f t="shared" si="2"/>
        <v>2.0310000000000001</v>
      </c>
    </row>
    <row r="183" spans="1:26" x14ac:dyDescent="0.3">
      <c r="A183" t="s">
        <v>286</v>
      </c>
      <c r="B183">
        <v>57.13</v>
      </c>
      <c r="C183">
        <v>0.26</v>
      </c>
      <c r="D183">
        <v>18.07</v>
      </c>
      <c r="E183">
        <v>3.62</v>
      </c>
      <c r="F183">
        <v>0.11</v>
      </c>
      <c r="G183">
        <v>3.49</v>
      </c>
      <c r="H183">
        <v>6.56</v>
      </c>
      <c r="I183">
        <v>4.2699999999999996</v>
      </c>
      <c r="J183">
        <v>0.1</v>
      </c>
      <c r="L183">
        <v>0.11</v>
      </c>
      <c r="M183">
        <v>5.2</v>
      </c>
      <c r="N183">
        <v>51.17</v>
      </c>
      <c r="O183">
        <v>0.22</v>
      </c>
      <c r="P183">
        <v>4.18</v>
      </c>
      <c r="Q183">
        <v>6.6</v>
      </c>
      <c r="R183">
        <v>0.24</v>
      </c>
      <c r="S183">
        <v>17.399999999999999</v>
      </c>
      <c r="T183">
        <v>20.010000000000002</v>
      </c>
      <c r="U183">
        <v>0.32</v>
      </c>
      <c r="X183">
        <v>0.20300000000000001</v>
      </c>
      <c r="Y183">
        <v>1253.1500000000001</v>
      </c>
      <c r="Z183">
        <f t="shared" si="2"/>
        <v>2.0300000000000002</v>
      </c>
    </row>
    <row r="184" spans="1:26" x14ac:dyDescent="0.3">
      <c r="A184" t="s">
        <v>287</v>
      </c>
      <c r="B184">
        <v>59.33</v>
      </c>
      <c r="C184">
        <v>0.16</v>
      </c>
      <c r="D184">
        <v>17.04</v>
      </c>
      <c r="E184">
        <v>3.92</v>
      </c>
      <c r="G184">
        <v>2.27</v>
      </c>
      <c r="H184">
        <v>5.6</v>
      </c>
      <c r="I184">
        <v>3.09</v>
      </c>
      <c r="J184">
        <v>0.12</v>
      </c>
      <c r="K184">
        <v>0.09</v>
      </c>
      <c r="L184">
        <v>0.2</v>
      </c>
      <c r="M184">
        <v>5.3</v>
      </c>
      <c r="N184">
        <v>52.33</v>
      </c>
      <c r="O184">
        <v>0.15</v>
      </c>
      <c r="P184">
        <v>3.24</v>
      </c>
      <c r="Q184">
        <v>6.81</v>
      </c>
      <c r="R184">
        <v>0.3</v>
      </c>
      <c r="S184">
        <v>16.97</v>
      </c>
      <c r="T184">
        <v>20.22</v>
      </c>
      <c r="U184">
        <v>0.33</v>
      </c>
      <c r="W184">
        <v>0.09</v>
      </c>
      <c r="X184">
        <v>0.20300000000000001</v>
      </c>
      <c r="Y184">
        <v>1213.1500000000001</v>
      </c>
      <c r="Z184">
        <f t="shared" si="2"/>
        <v>2.0300000000000002</v>
      </c>
    </row>
    <row r="185" spans="1:26" x14ac:dyDescent="0.3">
      <c r="A185" t="s">
        <v>288</v>
      </c>
      <c r="B185">
        <v>52.79</v>
      </c>
      <c r="C185">
        <v>0.42</v>
      </c>
      <c r="D185">
        <v>17.38</v>
      </c>
      <c r="E185">
        <v>5.56</v>
      </c>
      <c r="F185">
        <v>0.14000000000000001</v>
      </c>
      <c r="G185">
        <v>7.73</v>
      </c>
      <c r="H185">
        <v>12.2</v>
      </c>
      <c r="I185">
        <v>3.3</v>
      </c>
      <c r="J185">
        <v>0.05</v>
      </c>
      <c r="M185">
        <v>1</v>
      </c>
      <c r="N185">
        <v>51.82</v>
      </c>
      <c r="O185">
        <v>0.18</v>
      </c>
      <c r="P185">
        <v>3.71</v>
      </c>
      <c r="Q185">
        <v>3.34</v>
      </c>
      <c r="S185">
        <v>17.29</v>
      </c>
      <c r="T185">
        <v>22.05</v>
      </c>
      <c r="U185">
        <v>0.3</v>
      </c>
      <c r="W185">
        <v>1.31</v>
      </c>
      <c r="X185">
        <v>0.10150000000000001</v>
      </c>
      <c r="Y185">
        <v>1433.15</v>
      </c>
      <c r="Z185">
        <f t="shared" si="2"/>
        <v>1.0150000000000001</v>
      </c>
    </row>
    <row r="186" spans="1:26" x14ac:dyDescent="0.3">
      <c r="A186" t="s">
        <v>289</v>
      </c>
      <c r="B186">
        <v>53.81</v>
      </c>
      <c r="C186">
        <v>1.03</v>
      </c>
      <c r="D186">
        <v>16.11</v>
      </c>
      <c r="E186">
        <v>9.67</v>
      </c>
      <c r="F186">
        <v>0.22</v>
      </c>
      <c r="G186">
        <v>5.31</v>
      </c>
      <c r="H186">
        <v>8.3800000000000008</v>
      </c>
      <c r="I186">
        <v>4.08</v>
      </c>
      <c r="J186">
        <v>0.12</v>
      </c>
      <c r="L186">
        <v>0.05</v>
      </c>
      <c r="M186">
        <v>1.6</v>
      </c>
      <c r="N186">
        <v>51.45</v>
      </c>
      <c r="O186">
        <v>0.47</v>
      </c>
      <c r="P186">
        <v>3.43</v>
      </c>
      <c r="Q186">
        <v>7.67</v>
      </c>
      <c r="R186">
        <v>0.24</v>
      </c>
      <c r="S186">
        <v>16.61</v>
      </c>
      <c r="T186">
        <v>18.989999999999998</v>
      </c>
      <c r="U186">
        <v>0.42</v>
      </c>
      <c r="W186">
        <v>0.25</v>
      </c>
      <c r="X186">
        <v>0.2031</v>
      </c>
      <c r="Y186">
        <v>1373.15</v>
      </c>
      <c r="Z186">
        <f t="shared" si="2"/>
        <v>2.0310000000000001</v>
      </c>
    </row>
    <row r="187" spans="1:26" x14ac:dyDescent="0.3">
      <c r="A187" t="s">
        <v>290</v>
      </c>
      <c r="B187">
        <v>55.28</v>
      </c>
      <c r="C187">
        <v>1.01</v>
      </c>
      <c r="D187">
        <v>19.55</v>
      </c>
      <c r="E187">
        <v>7.42</v>
      </c>
      <c r="F187">
        <v>0.16</v>
      </c>
      <c r="G187">
        <v>3.53</v>
      </c>
      <c r="H187">
        <v>8.85</v>
      </c>
      <c r="I187">
        <v>4.71</v>
      </c>
      <c r="J187">
        <v>0.12</v>
      </c>
      <c r="M187">
        <v>1.8</v>
      </c>
      <c r="N187">
        <v>51.93</v>
      </c>
      <c r="O187">
        <v>0.56000000000000005</v>
      </c>
      <c r="P187">
        <v>3.1</v>
      </c>
      <c r="Q187">
        <v>7.63</v>
      </c>
      <c r="R187">
        <v>0.22</v>
      </c>
      <c r="S187">
        <v>16.329999999999998</v>
      </c>
      <c r="T187">
        <v>20.010000000000002</v>
      </c>
      <c r="U187">
        <v>0.41</v>
      </c>
      <c r="W187">
        <v>0.22</v>
      </c>
      <c r="X187">
        <v>0.1038</v>
      </c>
      <c r="Y187">
        <v>1333.15</v>
      </c>
      <c r="Z187">
        <f t="shared" si="2"/>
        <v>1.038</v>
      </c>
    </row>
    <row r="188" spans="1:26" x14ac:dyDescent="0.3">
      <c r="A188" t="s">
        <v>291</v>
      </c>
      <c r="B188">
        <v>52.74</v>
      </c>
      <c r="C188">
        <v>0.62</v>
      </c>
      <c r="D188">
        <v>16.059999999999999</v>
      </c>
      <c r="E188">
        <v>7.86</v>
      </c>
      <c r="F188">
        <v>0.18</v>
      </c>
      <c r="G188">
        <v>6.43</v>
      </c>
      <c r="H188">
        <v>10.75</v>
      </c>
      <c r="I188">
        <v>3.76</v>
      </c>
      <c r="J188">
        <v>7.0000000000000007E-2</v>
      </c>
      <c r="M188">
        <v>1.1000000000000001</v>
      </c>
      <c r="N188">
        <v>51.76</v>
      </c>
      <c r="O188">
        <v>0.26</v>
      </c>
      <c r="P188">
        <v>3.5</v>
      </c>
      <c r="Q188">
        <v>5.55</v>
      </c>
      <c r="R188">
        <v>0.12</v>
      </c>
      <c r="S188">
        <v>16.440000000000001</v>
      </c>
      <c r="T188">
        <v>20.89</v>
      </c>
      <c r="U188">
        <v>0.4</v>
      </c>
      <c r="W188">
        <v>0.5</v>
      </c>
      <c r="X188">
        <v>0.104</v>
      </c>
      <c r="Y188">
        <v>1413.15</v>
      </c>
      <c r="Z188">
        <f t="shared" si="2"/>
        <v>1.04</v>
      </c>
    </row>
    <row r="189" spans="1:26" x14ac:dyDescent="0.3">
      <c r="A189" t="s">
        <v>292</v>
      </c>
      <c r="B189">
        <v>52.7</v>
      </c>
      <c r="D189">
        <v>17.46</v>
      </c>
      <c r="E189">
        <v>8.52</v>
      </c>
      <c r="F189">
        <v>0.2</v>
      </c>
      <c r="G189">
        <v>6.29</v>
      </c>
      <c r="H189">
        <v>9.24</v>
      </c>
      <c r="I189">
        <v>3.92</v>
      </c>
      <c r="J189">
        <v>0.09</v>
      </c>
      <c r="M189">
        <v>1.3</v>
      </c>
      <c r="N189">
        <v>51.5</v>
      </c>
      <c r="O189">
        <v>0.38</v>
      </c>
      <c r="P189">
        <v>4.84</v>
      </c>
      <c r="Q189">
        <v>7.42</v>
      </c>
      <c r="R189">
        <v>0.18</v>
      </c>
      <c r="S189">
        <v>17.010000000000002</v>
      </c>
      <c r="T189">
        <v>18.309999999999999</v>
      </c>
      <c r="U189">
        <v>0.5</v>
      </c>
      <c r="W189">
        <v>0.2</v>
      </c>
      <c r="X189">
        <v>0.50099999999999989</v>
      </c>
      <c r="Y189">
        <v>1433.15</v>
      </c>
      <c r="Z189">
        <f t="shared" si="2"/>
        <v>5.0099999999999989</v>
      </c>
    </row>
    <row r="190" spans="1:26" x14ac:dyDescent="0.3">
      <c r="A190" t="s">
        <v>293</v>
      </c>
      <c r="B190">
        <v>52.66</v>
      </c>
      <c r="C190">
        <v>0.8</v>
      </c>
      <c r="D190">
        <v>17.760000000000002</v>
      </c>
      <c r="E190">
        <v>8.2200000000000006</v>
      </c>
      <c r="F190">
        <v>0.2</v>
      </c>
      <c r="G190">
        <v>5.22</v>
      </c>
      <c r="H190">
        <v>8.0399999999999991</v>
      </c>
      <c r="I190">
        <v>4.29</v>
      </c>
      <c r="J190">
        <v>0.11</v>
      </c>
      <c r="M190">
        <v>3.6</v>
      </c>
      <c r="N190">
        <v>50.9</v>
      </c>
      <c r="O190">
        <v>0.39</v>
      </c>
      <c r="P190">
        <v>4.97</v>
      </c>
      <c r="Q190">
        <v>7.48</v>
      </c>
      <c r="R190">
        <v>0.19</v>
      </c>
      <c r="S190">
        <v>16.100000000000001</v>
      </c>
      <c r="T190">
        <v>19.100000000000001</v>
      </c>
      <c r="U190">
        <v>0.55000000000000004</v>
      </c>
      <c r="W190">
        <v>0.22</v>
      </c>
      <c r="X190">
        <v>0.502</v>
      </c>
      <c r="Y190">
        <v>1373.15</v>
      </c>
      <c r="Z190">
        <f t="shared" si="2"/>
        <v>5.0199999999999996</v>
      </c>
    </row>
    <row r="191" spans="1:26" x14ac:dyDescent="0.3">
      <c r="A191" t="s">
        <v>294</v>
      </c>
      <c r="B191">
        <v>52.62</v>
      </c>
      <c r="C191">
        <v>0.95</v>
      </c>
      <c r="D191">
        <v>17.71</v>
      </c>
      <c r="E191">
        <v>8.66</v>
      </c>
      <c r="F191">
        <v>0.12</v>
      </c>
      <c r="G191">
        <v>5.14</v>
      </c>
      <c r="H191">
        <v>7.74</v>
      </c>
      <c r="I191">
        <v>4.5599999999999996</v>
      </c>
      <c r="J191">
        <v>0.15</v>
      </c>
      <c r="M191">
        <v>2.8</v>
      </c>
      <c r="N191">
        <v>50.89</v>
      </c>
      <c r="O191">
        <v>0.44</v>
      </c>
      <c r="P191">
        <v>4.8899999999999997</v>
      </c>
      <c r="Q191">
        <v>8.39</v>
      </c>
      <c r="R191">
        <v>0.2</v>
      </c>
      <c r="S191">
        <v>16.36</v>
      </c>
      <c r="T191">
        <v>18.100000000000001</v>
      </c>
      <c r="U191">
        <v>0.59</v>
      </c>
      <c r="W191">
        <v>0.17</v>
      </c>
      <c r="X191">
        <v>0.502</v>
      </c>
      <c r="Y191">
        <v>1373.15</v>
      </c>
      <c r="Z191">
        <f t="shared" si="2"/>
        <v>5.0199999999999996</v>
      </c>
    </row>
    <row r="192" spans="1:26" x14ac:dyDescent="0.3">
      <c r="A192" t="s">
        <v>295</v>
      </c>
      <c r="B192">
        <v>49.86</v>
      </c>
      <c r="C192">
        <v>0.36</v>
      </c>
      <c r="D192">
        <v>17.57</v>
      </c>
      <c r="E192">
        <v>6.1</v>
      </c>
      <c r="G192">
        <v>8.14</v>
      </c>
      <c r="H192">
        <v>11.34</v>
      </c>
      <c r="I192">
        <v>3.01</v>
      </c>
      <c r="J192">
        <v>0.04</v>
      </c>
      <c r="M192">
        <v>4.4000000000000004</v>
      </c>
      <c r="N192">
        <v>50.13</v>
      </c>
      <c r="O192">
        <v>0.18</v>
      </c>
      <c r="P192">
        <v>5.89</v>
      </c>
      <c r="Q192">
        <v>4.8</v>
      </c>
      <c r="S192">
        <v>16.100000000000001</v>
      </c>
      <c r="T192">
        <v>21.37</v>
      </c>
      <c r="U192">
        <v>0.41</v>
      </c>
      <c r="W192">
        <v>0.8</v>
      </c>
      <c r="X192">
        <v>0.50170000000000003</v>
      </c>
      <c r="Y192">
        <v>1403.15</v>
      </c>
      <c r="Z192">
        <f t="shared" si="2"/>
        <v>5.0170000000000003</v>
      </c>
    </row>
    <row r="193" spans="1:26" x14ac:dyDescent="0.3">
      <c r="A193" t="s">
        <v>296</v>
      </c>
      <c r="B193">
        <v>52.1</v>
      </c>
      <c r="C193">
        <v>0.7</v>
      </c>
      <c r="D193">
        <v>17.48</v>
      </c>
      <c r="E193">
        <v>8.16</v>
      </c>
      <c r="F193">
        <v>0.17</v>
      </c>
      <c r="G193">
        <v>6.27</v>
      </c>
      <c r="H193">
        <v>8.82</v>
      </c>
      <c r="I193">
        <v>4.01</v>
      </c>
      <c r="J193">
        <v>0.08</v>
      </c>
      <c r="L193">
        <v>0.05</v>
      </c>
      <c r="M193">
        <v>2.7</v>
      </c>
      <c r="N193">
        <v>50.11</v>
      </c>
      <c r="O193">
        <v>0.36</v>
      </c>
      <c r="P193">
        <v>5.48</v>
      </c>
      <c r="Q193">
        <v>7.28</v>
      </c>
      <c r="R193">
        <v>0.16</v>
      </c>
      <c r="S193">
        <v>16.149999999999999</v>
      </c>
      <c r="T193">
        <v>19.010000000000002</v>
      </c>
      <c r="U193">
        <v>0.52</v>
      </c>
      <c r="W193">
        <v>0.31</v>
      </c>
      <c r="X193">
        <v>0.50170000000000003</v>
      </c>
      <c r="Y193">
        <v>1403.15</v>
      </c>
      <c r="Z193">
        <f t="shared" si="2"/>
        <v>5.0170000000000003</v>
      </c>
    </row>
    <row r="194" spans="1:26" x14ac:dyDescent="0.3">
      <c r="A194" t="s">
        <v>297</v>
      </c>
      <c r="B194">
        <v>48.02</v>
      </c>
      <c r="C194">
        <v>0.33</v>
      </c>
      <c r="D194">
        <v>16.71</v>
      </c>
      <c r="E194">
        <v>5.91</v>
      </c>
      <c r="G194">
        <v>7.26</v>
      </c>
      <c r="H194">
        <v>11.33</v>
      </c>
      <c r="I194">
        <v>2.65</v>
      </c>
      <c r="J194">
        <v>0.1</v>
      </c>
      <c r="M194">
        <v>9</v>
      </c>
      <c r="N194">
        <v>51.13</v>
      </c>
      <c r="O194">
        <v>0.16</v>
      </c>
      <c r="P194">
        <v>4.0999999999999996</v>
      </c>
      <c r="Q194">
        <v>4.21</v>
      </c>
      <c r="S194">
        <v>15.94</v>
      </c>
      <c r="T194">
        <v>23.56</v>
      </c>
      <c r="U194">
        <v>0.26</v>
      </c>
      <c r="W194">
        <v>0.71</v>
      </c>
      <c r="X194">
        <v>0.50149999999999995</v>
      </c>
      <c r="Y194">
        <v>1333.15</v>
      </c>
      <c r="Z194">
        <f t="shared" si="2"/>
        <v>5.0149999999999997</v>
      </c>
    </row>
    <row r="195" spans="1:26" x14ac:dyDescent="0.3">
      <c r="A195" t="s">
        <v>298</v>
      </c>
      <c r="B195">
        <v>51.55</v>
      </c>
      <c r="C195">
        <v>0.44</v>
      </c>
      <c r="D195">
        <v>19.2</v>
      </c>
      <c r="E195">
        <v>6.32</v>
      </c>
      <c r="F195">
        <v>0.11</v>
      </c>
      <c r="G195">
        <v>5.19</v>
      </c>
      <c r="H195">
        <v>7.67</v>
      </c>
      <c r="I195">
        <v>4.3099999999999996</v>
      </c>
      <c r="J195">
        <v>0.06</v>
      </c>
      <c r="M195">
        <v>6.3</v>
      </c>
      <c r="N195">
        <v>48.63</v>
      </c>
      <c r="O195">
        <v>0.35</v>
      </c>
      <c r="P195">
        <v>7.09</v>
      </c>
      <c r="Q195">
        <v>7.01</v>
      </c>
      <c r="R195">
        <v>0.15</v>
      </c>
      <c r="S195">
        <v>14.99</v>
      </c>
      <c r="T195">
        <v>19.239999999999998</v>
      </c>
      <c r="U195">
        <v>0.51</v>
      </c>
      <c r="W195">
        <v>0.16</v>
      </c>
      <c r="X195">
        <v>0.50149999999999995</v>
      </c>
      <c r="Y195">
        <v>1333.15</v>
      </c>
      <c r="Z195">
        <f t="shared" ref="Z195:Z258" si="3">X195*10</f>
        <v>5.0149999999999997</v>
      </c>
    </row>
    <row r="196" spans="1:26" x14ac:dyDescent="0.3">
      <c r="A196" t="s">
        <v>299</v>
      </c>
      <c r="B196">
        <v>51.54</v>
      </c>
      <c r="C196">
        <v>0.22</v>
      </c>
      <c r="D196">
        <v>19.02</v>
      </c>
      <c r="E196">
        <v>4.42</v>
      </c>
      <c r="F196">
        <v>0.14000000000000001</v>
      </c>
      <c r="G196">
        <v>4.08</v>
      </c>
      <c r="H196">
        <v>8.7100000000000009</v>
      </c>
      <c r="I196">
        <v>2.99</v>
      </c>
      <c r="J196">
        <v>0.05</v>
      </c>
      <c r="M196">
        <v>8.8000000000000007</v>
      </c>
      <c r="N196">
        <v>47.53</v>
      </c>
      <c r="O196">
        <v>0.32</v>
      </c>
      <c r="P196">
        <v>7.66</v>
      </c>
      <c r="Q196">
        <v>7.41</v>
      </c>
      <c r="R196">
        <v>0.15</v>
      </c>
      <c r="S196">
        <v>13.48</v>
      </c>
      <c r="T196">
        <v>23.16</v>
      </c>
      <c r="U196">
        <v>0.35</v>
      </c>
      <c r="W196">
        <v>0.11</v>
      </c>
      <c r="X196">
        <v>0.50319999999999998</v>
      </c>
      <c r="Y196">
        <v>1253.1500000000001</v>
      </c>
      <c r="Z196">
        <f t="shared" si="3"/>
        <v>5.032</v>
      </c>
    </row>
    <row r="197" spans="1:26" x14ac:dyDescent="0.3">
      <c r="A197" t="s">
        <v>300</v>
      </c>
      <c r="B197">
        <v>53.426279999999998</v>
      </c>
      <c r="C197">
        <v>0.50141999999999998</v>
      </c>
      <c r="D197">
        <v>18.53454</v>
      </c>
      <c r="E197">
        <v>4.5744600000000002</v>
      </c>
      <c r="G197">
        <v>7.3860599999999987</v>
      </c>
      <c r="H197">
        <v>11.281980000000001</v>
      </c>
      <c r="I197">
        <v>3.6730999999999998</v>
      </c>
      <c r="N197">
        <v>52.497999999999998</v>
      </c>
      <c r="O197">
        <v>0.29976666699999999</v>
      </c>
      <c r="P197">
        <v>3.5178666669999998</v>
      </c>
      <c r="Q197">
        <v>5.9030666666666667</v>
      </c>
      <c r="R197">
        <v>0.17886666666666659</v>
      </c>
      <c r="S197">
        <v>17.869733333333329</v>
      </c>
      <c r="T197">
        <v>19.34223333333334</v>
      </c>
      <c r="U197">
        <v>0.32203333333333328</v>
      </c>
      <c r="X197">
        <v>0.20169999999999999</v>
      </c>
      <c r="Y197">
        <v>1413.15</v>
      </c>
      <c r="Z197">
        <f t="shared" si="3"/>
        <v>2.0169999999999999</v>
      </c>
    </row>
    <row r="198" spans="1:26" x14ac:dyDescent="0.3">
      <c r="A198" t="s">
        <v>301</v>
      </c>
      <c r="B198">
        <v>55.01</v>
      </c>
      <c r="C198">
        <v>1.38</v>
      </c>
      <c r="D198">
        <v>14.74</v>
      </c>
      <c r="E198">
        <v>9.56</v>
      </c>
      <c r="F198">
        <v>0.17</v>
      </c>
      <c r="G198">
        <v>3.52</v>
      </c>
      <c r="H198">
        <v>8.48</v>
      </c>
      <c r="I198">
        <v>3.76</v>
      </c>
      <c r="J198">
        <v>1.66</v>
      </c>
      <c r="K198">
        <v>0.01</v>
      </c>
      <c r="L198">
        <v>0.62</v>
      </c>
      <c r="N198">
        <v>52.3</v>
      </c>
      <c r="O198">
        <v>0.77</v>
      </c>
      <c r="P198">
        <v>3.26</v>
      </c>
      <c r="Q198">
        <v>8.6999999999999993</v>
      </c>
      <c r="R198">
        <v>0.21</v>
      </c>
      <c r="S198">
        <v>14.97</v>
      </c>
      <c r="T198">
        <v>20.239999999999998</v>
      </c>
      <c r="U198">
        <v>0.53</v>
      </c>
      <c r="W198">
        <v>0.06</v>
      </c>
      <c r="X198">
        <v>1</v>
      </c>
      <c r="Y198">
        <v>1493.15</v>
      </c>
      <c r="Z198">
        <f t="shared" si="3"/>
        <v>10</v>
      </c>
    </row>
    <row r="199" spans="1:26" x14ac:dyDescent="0.3">
      <c r="A199" t="s">
        <v>302</v>
      </c>
      <c r="B199">
        <v>55.67</v>
      </c>
      <c r="C199">
        <v>1.05</v>
      </c>
      <c r="D199">
        <v>18.93</v>
      </c>
      <c r="E199">
        <v>6.39</v>
      </c>
      <c r="F199">
        <v>0.1</v>
      </c>
      <c r="G199">
        <v>2.4</v>
      </c>
      <c r="H199">
        <v>9.0500000000000007</v>
      </c>
      <c r="I199">
        <v>4.07</v>
      </c>
      <c r="J199">
        <v>1.41</v>
      </c>
      <c r="K199">
        <v>0.01</v>
      </c>
      <c r="L199">
        <v>0.27</v>
      </c>
      <c r="N199">
        <v>48.57</v>
      </c>
      <c r="O199">
        <v>0.52</v>
      </c>
      <c r="P199">
        <v>15.75</v>
      </c>
      <c r="Q199">
        <v>6.08</v>
      </c>
      <c r="R199">
        <v>0.13</v>
      </c>
      <c r="S199">
        <v>9.44</v>
      </c>
      <c r="T199">
        <v>19.309999999999999</v>
      </c>
      <c r="U199">
        <v>1.94</v>
      </c>
      <c r="W199">
        <v>0.08</v>
      </c>
      <c r="X199">
        <v>2</v>
      </c>
      <c r="Y199">
        <v>1598.15</v>
      </c>
      <c r="Z199">
        <f t="shared" si="3"/>
        <v>20</v>
      </c>
    </row>
    <row r="200" spans="1:26" x14ac:dyDescent="0.3">
      <c r="A200" t="s">
        <v>303</v>
      </c>
      <c r="B200">
        <v>57.94</v>
      </c>
      <c r="C200">
        <v>0.6</v>
      </c>
      <c r="D200">
        <v>22.24</v>
      </c>
      <c r="E200">
        <v>3.72</v>
      </c>
      <c r="F200">
        <v>7.0000000000000007E-2</v>
      </c>
      <c r="G200">
        <v>1.25</v>
      </c>
      <c r="H200">
        <v>9.08</v>
      </c>
      <c r="I200">
        <v>4.59</v>
      </c>
      <c r="J200">
        <v>1.1000000000000001</v>
      </c>
      <c r="L200">
        <v>0.44</v>
      </c>
      <c r="N200">
        <v>44.51</v>
      </c>
      <c r="O200">
        <v>0.46</v>
      </c>
      <c r="P200">
        <v>25.76</v>
      </c>
      <c r="Q200">
        <v>3.48</v>
      </c>
      <c r="R200">
        <v>0.08</v>
      </c>
      <c r="S200">
        <v>5.05</v>
      </c>
      <c r="T200">
        <v>17.53</v>
      </c>
      <c r="U200">
        <v>3.12</v>
      </c>
      <c r="W200">
        <v>0.01</v>
      </c>
      <c r="X200">
        <v>2.7</v>
      </c>
      <c r="Y200">
        <v>1703.15</v>
      </c>
      <c r="Z200">
        <f t="shared" si="3"/>
        <v>27</v>
      </c>
    </row>
    <row r="201" spans="1:26" x14ac:dyDescent="0.3">
      <c r="A201" t="s">
        <v>304</v>
      </c>
      <c r="B201">
        <v>49.99</v>
      </c>
      <c r="C201">
        <v>2.08</v>
      </c>
      <c r="D201">
        <v>18.47</v>
      </c>
      <c r="E201">
        <v>11.26</v>
      </c>
      <c r="F201">
        <v>0.14000000000000001</v>
      </c>
      <c r="G201">
        <v>5.58</v>
      </c>
      <c r="H201">
        <v>8.0299999999999994</v>
      </c>
      <c r="I201">
        <v>3.4</v>
      </c>
      <c r="J201">
        <v>0.52</v>
      </c>
      <c r="K201">
        <v>0.01</v>
      </c>
      <c r="L201">
        <v>0.18</v>
      </c>
      <c r="N201">
        <v>49.71</v>
      </c>
      <c r="O201">
        <v>0.65</v>
      </c>
      <c r="P201">
        <v>11.4</v>
      </c>
      <c r="Q201">
        <v>11.24</v>
      </c>
      <c r="R201">
        <v>0.21</v>
      </c>
      <c r="S201">
        <v>15.77</v>
      </c>
      <c r="T201">
        <v>11.29</v>
      </c>
      <c r="U201">
        <v>1.07</v>
      </c>
      <c r="W201">
        <v>0.17</v>
      </c>
      <c r="X201">
        <v>1.5</v>
      </c>
      <c r="Y201">
        <v>1573.15</v>
      </c>
      <c r="Z201">
        <f t="shared" si="3"/>
        <v>15</v>
      </c>
    </row>
    <row r="202" spans="1:26" x14ac:dyDescent="0.3">
      <c r="A202" t="s">
        <v>305</v>
      </c>
      <c r="B202">
        <v>50.44</v>
      </c>
      <c r="C202">
        <v>1.95</v>
      </c>
      <c r="D202">
        <v>17.82</v>
      </c>
      <c r="E202">
        <v>10.74</v>
      </c>
      <c r="F202">
        <v>0.16</v>
      </c>
      <c r="G202">
        <v>5.82</v>
      </c>
      <c r="H202">
        <v>8.5500000000000007</v>
      </c>
      <c r="I202">
        <v>3.37</v>
      </c>
      <c r="J202">
        <v>0.49</v>
      </c>
      <c r="K202">
        <v>0.02</v>
      </c>
      <c r="L202">
        <v>0.18</v>
      </c>
      <c r="N202">
        <v>48.72</v>
      </c>
      <c r="O202">
        <v>0.77</v>
      </c>
      <c r="P202">
        <v>11.66</v>
      </c>
      <c r="Q202">
        <v>9.81</v>
      </c>
      <c r="R202">
        <v>0.19</v>
      </c>
      <c r="S202">
        <v>15.19</v>
      </c>
      <c r="T202">
        <v>12.92</v>
      </c>
      <c r="U202">
        <v>1.1499999999999999</v>
      </c>
      <c r="W202">
        <v>0.22</v>
      </c>
      <c r="X202">
        <v>1.5</v>
      </c>
      <c r="Y202">
        <v>1593.15</v>
      </c>
      <c r="Z202">
        <f t="shared" si="3"/>
        <v>15</v>
      </c>
    </row>
    <row r="203" spans="1:26" x14ac:dyDescent="0.3">
      <c r="A203" t="s">
        <v>306</v>
      </c>
      <c r="B203">
        <v>50.59</v>
      </c>
      <c r="C203">
        <v>2.1800000000000002</v>
      </c>
      <c r="D203">
        <v>17.98</v>
      </c>
      <c r="E203">
        <v>11.63</v>
      </c>
      <c r="F203">
        <v>0.13</v>
      </c>
      <c r="G203">
        <v>5.81</v>
      </c>
      <c r="H203">
        <v>8.23</v>
      </c>
      <c r="I203">
        <v>3.14</v>
      </c>
      <c r="J203">
        <v>0.56000000000000005</v>
      </c>
      <c r="K203">
        <v>0.03</v>
      </c>
      <c r="L203">
        <v>0.22</v>
      </c>
      <c r="N203">
        <v>49.04</v>
      </c>
      <c r="O203">
        <v>1.1399999999999999</v>
      </c>
      <c r="P203">
        <v>9.57</v>
      </c>
      <c r="Q203">
        <v>13.02</v>
      </c>
      <c r="R203">
        <v>0.24</v>
      </c>
      <c r="S203">
        <v>17.690000000000001</v>
      </c>
      <c r="T203">
        <v>9.4700000000000006</v>
      </c>
      <c r="U203">
        <v>0.75</v>
      </c>
      <c r="W203">
        <v>0.15</v>
      </c>
      <c r="X203">
        <v>1.3</v>
      </c>
      <c r="Y203">
        <v>1533.15</v>
      </c>
      <c r="Z203">
        <f t="shared" si="3"/>
        <v>13</v>
      </c>
    </row>
    <row r="204" spans="1:26" x14ac:dyDescent="0.3">
      <c r="A204" t="s">
        <v>307</v>
      </c>
      <c r="B204">
        <v>49.69</v>
      </c>
      <c r="C204">
        <v>1.98</v>
      </c>
      <c r="D204">
        <v>18.05</v>
      </c>
      <c r="E204">
        <v>11.13</v>
      </c>
      <c r="F204">
        <v>0.14000000000000001</v>
      </c>
      <c r="G204">
        <v>5.92</v>
      </c>
      <c r="H204">
        <v>8.3800000000000008</v>
      </c>
      <c r="I204">
        <v>3.34</v>
      </c>
      <c r="J204">
        <v>0.47</v>
      </c>
      <c r="K204">
        <v>0.02</v>
      </c>
      <c r="L204">
        <v>0.18</v>
      </c>
      <c r="N204">
        <v>49.42</v>
      </c>
      <c r="O204">
        <v>0.72</v>
      </c>
      <c r="P204">
        <v>11.21</v>
      </c>
      <c r="Q204">
        <v>10.36</v>
      </c>
      <c r="R204">
        <v>0.22</v>
      </c>
      <c r="S204">
        <v>16.23</v>
      </c>
      <c r="T204">
        <v>11.81</v>
      </c>
      <c r="U204">
        <v>0.98</v>
      </c>
      <c r="W204">
        <v>0.27</v>
      </c>
      <c r="X204">
        <v>1.3</v>
      </c>
      <c r="Y204">
        <v>1563.15</v>
      </c>
      <c r="Z204">
        <f t="shared" si="3"/>
        <v>13</v>
      </c>
    </row>
    <row r="205" spans="1:26" x14ac:dyDescent="0.3">
      <c r="A205" t="s">
        <v>308</v>
      </c>
      <c r="B205">
        <v>50.21</v>
      </c>
      <c r="C205">
        <v>1.97</v>
      </c>
      <c r="D205">
        <v>17.48</v>
      </c>
      <c r="E205">
        <v>11.42</v>
      </c>
      <c r="F205">
        <v>0.15</v>
      </c>
      <c r="G205">
        <v>6.28</v>
      </c>
      <c r="H205">
        <v>8.65</v>
      </c>
      <c r="I205">
        <v>3.14</v>
      </c>
      <c r="J205">
        <v>0.49</v>
      </c>
      <c r="K205">
        <v>0.02</v>
      </c>
      <c r="L205">
        <v>0.16</v>
      </c>
      <c r="N205">
        <v>50.01</v>
      </c>
      <c r="O205">
        <v>0.59</v>
      </c>
      <c r="P205">
        <v>7.84</v>
      </c>
      <c r="Q205">
        <v>12</v>
      </c>
      <c r="R205">
        <v>0.23</v>
      </c>
      <c r="S205">
        <v>19.71</v>
      </c>
      <c r="T205">
        <v>8.8000000000000007</v>
      </c>
      <c r="U205">
        <v>0.6</v>
      </c>
      <c r="W205">
        <v>0.28999999999999998</v>
      </c>
      <c r="X205">
        <v>1.1499999999999999</v>
      </c>
      <c r="Y205">
        <v>1548.15</v>
      </c>
      <c r="Z205">
        <f t="shared" si="3"/>
        <v>11.5</v>
      </c>
    </row>
    <row r="206" spans="1:26" x14ac:dyDescent="0.3">
      <c r="A206" t="s">
        <v>309</v>
      </c>
      <c r="B206">
        <v>53.12</v>
      </c>
      <c r="C206">
        <v>0.64</v>
      </c>
      <c r="D206">
        <v>19.39</v>
      </c>
      <c r="E206">
        <v>4.37</v>
      </c>
      <c r="F206">
        <v>0.14000000000000001</v>
      </c>
      <c r="G206">
        <v>0.73</v>
      </c>
      <c r="H206">
        <v>6.86</v>
      </c>
      <c r="I206">
        <v>3.45</v>
      </c>
      <c r="J206">
        <v>10.78</v>
      </c>
      <c r="K206">
        <v>0</v>
      </c>
      <c r="L206">
        <v>0.51</v>
      </c>
      <c r="N206">
        <v>43.83</v>
      </c>
      <c r="O206">
        <v>0.81</v>
      </c>
      <c r="P206">
        <v>6.76</v>
      </c>
      <c r="Q206">
        <v>10.43</v>
      </c>
      <c r="R206">
        <v>0.09</v>
      </c>
      <c r="S206">
        <v>11.82</v>
      </c>
      <c r="T206">
        <v>23.26</v>
      </c>
      <c r="U206">
        <v>0.18</v>
      </c>
      <c r="V206">
        <v>0.03</v>
      </c>
      <c r="W206">
        <v>0</v>
      </c>
      <c r="X206">
        <v>0.2</v>
      </c>
      <c r="Y206">
        <v>1423.15</v>
      </c>
      <c r="Z206">
        <f t="shared" si="3"/>
        <v>2</v>
      </c>
    </row>
    <row r="207" spans="1:26" x14ac:dyDescent="0.3">
      <c r="A207" t="s">
        <v>309</v>
      </c>
      <c r="B207">
        <v>51.01</v>
      </c>
      <c r="C207">
        <v>1.22</v>
      </c>
      <c r="D207">
        <v>18.54</v>
      </c>
      <c r="E207">
        <v>6.14</v>
      </c>
      <c r="F207">
        <v>0.23</v>
      </c>
      <c r="G207">
        <v>3.1</v>
      </c>
      <c r="H207">
        <v>9.09</v>
      </c>
      <c r="I207">
        <v>3.24</v>
      </c>
      <c r="J207">
        <v>6.43</v>
      </c>
      <c r="K207">
        <v>0</v>
      </c>
      <c r="L207">
        <v>0.97</v>
      </c>
      <c r="N207">
        <v>44.77</v>
      </c>
      <c r="O207">
        <v>1.25</v>
      </c>
      <c r="P207">
        <v>9.14</v>
      </c>
      <c r="Q207">
        <v>10.46</v>
      </c>
      <c r="R207">
        <v>0.31</v>
      </c>
      <c r="S207">
        <v>11.2</v>
      </c>
      <c r="T207">
        <v>22.23</v>
      </c>
      <c r="U207">
        <v>0.6</v>
      </c>
      <c r="V207">
        <v>0</v>
      </c>
      <c r="W207">
        <v>0</v>
      </c>
      <c r="X207">
        <v>0.2</v>
      </c>
      <c r="Y207">
        <v>1573.15</v>
      </c>
      <c r="Z207">
        <f t="shared" si="3"/>
        <v>2</v>
      </c>
    </row>
    <row r="208" spans="1:26" x14ac:dyDescent="0.3">
      <c r="A208" t="s">
        <v>310</v>
      </c>
      <c r="B208">
        <v>49.59</v>
      </c>
      <c r="C208">
        <v>1.03</v>
      </c>
      <c r="D208">
        <v>15.18</v>
      </c>
      <c r="E208">
        <v>8.41</v>
      </c>
      <c r="F208">
        <v>0.16</v>
      </c>
      <c r="G208">
        <v>5.91</v>
      </c>
      <c r="H208">
        <v>10.34</v>
      </c>
      <c r="I208">
        <v>2.15</v>
      </c>
      <c r="J208">
        <v>6.53</v>
      </c>
      <c r="K208">
        <v>0</v>
      </c>
      <c r="L208">
        <v>0.7</v>
      </c>
      <c r="N208">
        <v>48.29</v>
      </c>
      <c r="O208">
        <v>0.69</v>
      </c>
      <c r="P208">
        <v>5.93</v>
      </c>
      <c r="Q208">
        <v>7.5</v>
      </c>
      <c r="R208">
        <v>0.15</v>
      </c>
      <c r="S208">
        <v>13.3</v>
      </c>
      <c r="T208">
        <v>22.96</v>
      </c>
      <c r="U208">
        <v>0.34</v>
      </c>
      <c r="V208">
        <v>0</v>
      </c>
      <c r="W208">
        <v>0</v>
      </c>
      <c r="X208">
        <v>0.5</v>
      </c>
      <c r="Y208">
        <v>1473.15</v>
      </c>
      <c r="Z208">
        <f t="shared" si="3"/>
        <v>5</v>
      </c>
    </row>
    <row r="209" spans="1:26" x14ac:dyDescent="0.3">
      <c r="A209" t="s">
        <v>310</v>
      </c>
      <c r="B209">
        <v>51.57</v>
      </c>
      <c r="C209">
        <v>0.94</v>
      </c>
      <c r="D209">
        <v>18.53</v>
      </c>
      <c r="E209">
        <v>6.02</v>
      </c>
      <c r="F209">
        <v>0.18</v>
      </c>
      <c r="G209">
        <v>3.19</v>
      </c>
      <c r="H209">
        <v>6.33</v>
      </c>
      <c r="I209">
        <v>3.28</v>
      </c>
      <c r="J209">
        <v>8.9600000000000009</v>
      </c>
      <c r="K209">
        <v>0</v>
      </c>
      <c r="L209">
        <v>0.99</v>
      </c>
      <c r="N209">
        <v>46.33</v>
      </c>
      <c r="O209">
        <v>1.08</v>
      </c>
      <c r="P209">
        <v>8.27</v>
      </c>
      <c r="Q209">
        <v>8.24</v>
      </c>
      <c r="R209">
        <v>0.22</v>
      </c>
      <c r="S209">
        <v>12.4</v>
      </c>
      <c r="T209">
        <v>22.87</v>
      </c>
      <c r="U209">
        <v>0.31</v>
      </c>
      <c r="V209">
        <v>0</v>
      </c>
      <c r="W209">
        <v>0</v>
      </c>
      <c r="X209">
        <v>0.5</v>
      </c>
      <c r="Y209">
        <v>1423.15</v>
      </c>
      <c r="Z209">
        <f t="shared" si="3"/>
        <v>5</v>
      </c>
    </row>
    <row r="210" spans="1:26" x14ac:dyDescent="0.3">
      <c r="A210" t="s">
        <v>310</v>
      </c>
      <c r="B210">
        <v>52.18</v>
      </c>
      <c r="C210">
        <v>0.85</v>
      </c>
      <c r="D210">
        <v>19.86</v>
      </c>
      <c r="E210">
        <v>5.0199999999999996</v>
      </c>
      <c r="F210">
        <v>0.22</v>
      </c>
      <c r="G210">
        <v>2.12</v>
      </c>
      <c r="H210">
        <v>5.05</v>
      </c>
      <c r="I210">
        <v>3.81</v>
      </c>
      <c r="J210">
        <v>9.75</v>
      </c>
      <c r="K210">
        <v>0</v>
      </c>
      <c r="L210">
        <v>1.1399999999999999</v>
      </c>
      <c r="N210">
        <v>54.24</v>
      </c>
      <c r="O210">
        <v>0.24</v>
      </c>
      <c r="P210">
        <v>1.35</v>
      </c>
      <c r="Q210">
        <v>3.1</v>
      </c>
      <c r="R210">
        <v>7.0000000000000007E-2</v>
      </c>
      <c r="S210">
        <v>17.260000000000002</v>
      </c>
      <c r="T210">
        <v>24.43</v>
      </c>
      <c r="U210">
        <v>0.11</v>
      </c>
      <c r="V210">
        <v>0</v>
      </c>
      <c r="W210">
        <v>0</v>
      </c>
      <c r="X210">
        <v>0.5</v>
      </c>
      <c r="Y210">
        <v>1373.15</v>
      </c>
      <c r="Z210">
        <f t="shared" si="3"/>
        <v>5</v>
      </c>
    </row>
    <row r="211" spans="1:26" x14ac:dyDescent="0.3">
      <c r="A211" t="s">
        <v>310</v>
      </c>
      <c r="B211">
        <v>53.38</v>
      </c>
      <c r="C211">
        <v>0.57999999999999996</v>
      </c>
      <c r="D211">
        <v>20.149999999999999</v>
      </c>
      <c r="E211">
        <v>5.75</v>
      </c>
      <c r="F211">
        <v>0.19</v>
      </c>
      <c r="G211">
        <v>1.57</v>
      </c>
      <c r="H211">
        <v>4.33</v>
      </c>
      <c r="I211">
        <v>4.17</v>
      </c>
      <c r="J211">
        <v>9.42</v>
      </c>
      <c r="K211">
        <v>0</v>
      </c>
      <c r="L211">
        <v>0.48</v>
      </c>
      <c r="N211">
        <v>44.94</v>
      </c>
      <c r="O211">
        <v>1.2</v>
      </c>
      <c r="P211">
        <v>9.86</v>
      </c>
      <c r="Q211">
        <v>8.8800000000000008</v>
      </c>
      <c r="R211">
        <v>0.2</v>
      </c>
      <c r="S211">
        <v>11.38</v>
      </c>
      <c r="T211">
        <v>22.9</v>
      </c>
      <c r="U211">
        <v>0.39</v>
      </c>
      <c r="V211">
        <v>0</v>
      </c>
      <c r="W211">
        <v>0</v>
      </c>
      <c r="X211">
        <v>0.5</v>
      </c>
      <c r="Y211">
        <v>1323.15</v>
      </c>
      <c r="Z211">
        <f t="shared" si="3"/>
        <v>5</v>
      </c>
    </row>
    <row r="212" spans="1:26" x14ac:dyDescent="0.3">
      <c r="A212" t="s">
        <v>310</v>
      </c>
      <c r="B212">
        <v>49.59</v>
      </c>
      <c r="C212">
        <v>1.03</v>
      </c>
      <c r="D212">
        <v>15.18</v>
      </c>
      <c r="E212">
        <v>8.41</v>
      </c>
      <c r="F212">
        <v>0.16</v>
      </c>
      <c r="G212">
        <v>5.91</v>
      </c>
      <c r="H212">
        <v>10.34</v>
      </c>
      <c r="I212">
        <v>2.15</v>
      </c>
      <c r="J212">
        <v>6.53</v>
      </c>
      <c r="K212">
        <v>0</v>
      </c>
      <c r="L212">
        <v>0.7</v>
      </c>
      <c r="N212">
        <v>51.22</v>
      </c>
      <c r="O212">
        <v>0.82</v>
      </c>
      <c r="P212">
        <v>4.01</v>
      </c>
      <c r="Q212">
        <v>5.55</v>
      </c>
      <c r="R212">
        <v>0.1</v>
      </c>
      <c r="S212">
        <v>14.81</v>
      </c>
      <c r="T212">
        <v>24.15</v>
      </c>
      <c r="U212">
        <v>0.11</v>
      </c>
      <c r="V212">
        <v>0</v>
      </c>
      <c r="W212">
        <v>0</v>
      </c>
      <c r="X212">
        <v>0.5</v>
      </c>
      <c r="Y212">
        <v>1473.15</v>
      </c>
      <c r="Z212">
        <f t="shared" si="3"/>
        <v>5</v>
      </c>
    </row>
    <row r="213" spans="1:26" x14ac:dyDescent="0.3">
      <c r="A213" t="s">
        <v>310</v>
      </c>
      <c r="B213">
        <v>51.57</v>
      </c>
      <c r="C213">
        <v>0.94</v>
      </c>
      <c r="D213">
        <v>18.53</v>
      </c>
      <c r="E213">
        <v>6.02</v>
      </c>
      <c r="F213">
        <v>0.18</v>
      </c>
      <c r="G213">
        <v>3.19</v>
      </c>
      <c r="H213">
        <v>6.33</v>
      </c>
      <c r="I213">
        <v>3.28</v>
      </c>
      <c r="J213">
        <v>8.9600000000000009</v>
      </c>
      <c r="K213">
        <v>0</v>
      </c>
      <c r="L213">
        <v>0.99</v>
      </c>
      <c r="N213">
        <v>51.06</v>
      </c>
      <c r="O213">
        <v>0.76</v>
      </c>
      <c r="P213">
        <v>3.89</v>
      </c>
      <c r="Q213">
        <v>5.77</v>
      </c>
      <c r="R213">
        <v>0.08</v>
      </c>
      <c r="S213">
        <v>15.04</v>
      </c>
      <c r="T213">
        <v>23.92</v>
      </c>
      <c r="U213">
        <v>0.14000000000000001</v>
      </c>
      <c r="V213">
        <v>0</v>
      </c>
      <c r="W213">
        <v>0</v>
      </c>
      <c r="X213">
        <v>0.5</v>
      </c>
      <c r="Y213">
        <v>1423.15</v>
      </c>
      <c r="Z213">
        <f t="shared" si="3"/>
        <v>5</v>
      </c>
    </row>
    <row r="214" spans="1:26" x14ac:dyDescent="0.3">
      <c r="A214" t="s">
        <v>310</v>
      </c>
      <c r="B214">
        <v>52.18</v>
      </c>
      <c r="C214">
        <v>0.85</v>
      </c>
      <c r="D214">
        <v>19.86</v>
      </c>
      <c r="E214">
        <v>5.0199999999999996</v>
      </c>
      <c r="F214">
        <v>0.22</v>
      </c>
      <c r="G214">
        <v>2.12</v>
      </c>
      <c r="H214">
        <v>5.05</v>
      </c>
      <c r="I214">
        <v>3.81</v>
      </c>
      <c r="J214">
        <v>9.75</v>
      </c>
      <c r="K214">
        <v>0</v>
      </c>
      <c r="L214">
        <v>1.1399999999999999</v>
      </c>
      <c r="N214">
        <v>46.85</v>
      </c>
      <c r="O214">
        <v>1.1599999999999999</v>
      </c>
      <c r="P214">
        <v>7.26</v>
      </c>
      <c r="Q214">
        <v>8.9700000000000006</v>
      </c>
      <c r="R214">
        <v>0.14000000000000001</v>
      </c>
      <c r="S214">
        <v>12.17</v>
      </c>
      <c r="T214">
        <v>22.81</v>
      </c>
      <c r="U214">
        <v>0.4</v>
      </c>
      <c r="V214">
        <v>0</v>
      </c>
      <c r="W214">
        <v>0</v>
      </c>
      <c r="X214">
        <v>0.5</v>
      </c>
      <c r="Y214">
        <v>1373.15</v>
      </c>
      <c r="Z214">
        <f t="shared" si="3"/>
        <v>5</v>
      </c>
    </row>
    <row r="215" spans="1:26" x14ac:dyDescent="0.3">
      <c r="A215" t="s">
        <v>310</v>
      </c>
      <c r="B215">
        <v>53.38</v>
      </c>
      <c r="C215">
        <v>0.57999999999999996</v>
      </c>
      <c r="D215">
        <v>20.149999999999999</v>
      </c>
      <c r="E215">
        <v>5.75</v>
      </c>
      <c r="F215">
        <v>0.19</v>
      </c>
      <c r="G215">
        <v>1.57</v>
      </c>
      <c r="H215">
        <v>4.33</v>
      </c>
      <c r="I215">
        <v>4.17</v>
      </c>
      <c r="J215">
        <v>9.42</v>
      </c>
      <c r="K215">
        <v>0</v>
      </c>
      <c r="L215">
        <v>0.48</v>
      </c>
      <c r="N215">
        <v>52.39</v>
      </c>
      <c r="O215">
        <v>0.48</v>
      </c>
      <c r="P215">
        <v>2.4</v>
      </c>
      <c r="Q215">
        <v>4.8600000000000003</v>
      </c>
      <c r="R215">
        <v>0.17</v>
      </c>
      <c r="S215">
        <v>16.21</v>
      </c>
      <c r="T215">
        <v>23.9</v>
      </c>
      <c r="U215">
        <v>7.0000000000000007E-2</v>
      </c>
      <c r="V215">
        <v>0</v>
      </c>
      <c r="W215">
        <v>0</v>
      </c>
      <c r="X215">
        <v>0.5</v>
      </c>
      <c r="Y215">
        <v>1323.15</v>
      </c>
      <c r="Z215">
        <f t="shared" si="3"/>
        <v>5</v>
      </c>
    </row>
    <row r="216" spans="1:26" x14ac:dyDescent="0.3">
      <c r="A216" t="s">
        <v>310</v>
      </c>
      <c r="B216">
        <v>49.06</v>
      </c>
      <c r="C216">
        <v>0.89</v>
      </c>
      <c r="D216">
        <v>14.91</v>
      </c>
      <c r="E216">
        <v>7.55</v>
      </c>
      <c r="F216">
        <v>0.19</v>
      </c>
      <c r="G216">
        <v>5.53</v>
      </c>
      <c r="H216">
        <v>11.56</v>
      </c>
      <c r="I216">
        <v>1.86</v>
      </c>
      <c r="J216">
        <v>7.91</v>
      </c>
      <c r="K216">
        <v>0</v>
      </c>
      <c r="L216">
        <v>0.55000000000000004</v>
      </c>
      <c r="N216">
        <v>46.33</v>
      </c>
      <c r="O216">
        <v>0.88</v>
      </c>
      <c r="P216">
        <v>8.08</v>
      </c>
      <c r="Q216">
        <v>7.51</v>
      </c>
      <c r="R216">
        <v>0.09</v>
      </c>
      <c r="S216">
        <v>12.24</v>
      </c>
      <c r="T216">
        <v>23.79</v>
      </c>
      <c r="U216">
        <v>0.25</v>
      </c>
      <c r="V216">
        <v>0</v>
      </c>
      <c r="W216">
        <v>0</v>
      </c>
      <c r="X216">
        <v>0.5</v>
      </c>
      <c r="Y216">
        <v>1473.15</v>
      </c>
      <c r="Z216">
        <f t="shared" si="3"/>
        <v>5</v>
      </c>
    </row>
    <row r="217" spans="1:26" x14ac:dyDescent="0.3">
      <c r="A217" t="s">
        <v>310</v>
      </c>
      <c r="B217">
        <v>48.85</v>
      </c>
      <c r="C217">
        <v>0.95</v>
      </c>
      <c r="D217">
        <v>15.7</v>
      </c>
      <c r="E217">
        <v>7.73</v>
      </c>
      <c r="F217">
        <v>0.19</v>
      </c>
      <c r="G217">
        <v>4.6900000000000004</v>
      </c>
      <c r="H217">
        <v>10.34</v>
      </c>
      <c r="I217">
        <v>2.21</v>
      </c>
      <c r="J217">
        <v>8.49</v>
      </c>
      <c r="K217">
        <v>0</v>
      </c>
      <c r="L217">
        <v>0.84</v>
      </c>
      <c r="N217">
        <v>46.18</v>
      </c>
      <c r="O217">
        <v>0.92</v>
      </c>
      <c r="P217">
        <v>9.01</v>
      </c>
      <c r="Q217">
        <v>7.46</v>
      </c>
      <c r="R217">
        <v>0.11</v>
      </c>
      <c r="S217">
        <v>12.17</v>
      </c>
      <c r="T217">
        <v>23.72</v>
      </c>
      <c r="U217">
        <v>0.27</v>
      </c>
      <c r="V217">
        <v>0</v>
      </c>
      <c r="W217">
        <v>0</v>
      </c>
      <c r="X217">
        <v>0.5</v>
      </c>
      <c r="Y217">
        <v>1423.15</v>
      </c>
      <c r="Z217">
        <f t="shared" si="3"/>
        <v>5</v>
      </c>
    </row>
    <row r="218" spans="1:26" x14ac:dyDescent="0.3">
      <c r="A218" t="s">
        <v>310</v>
      </c>
      <c r="B218">
        <v>52.33</v>
      </c>
      <c r="C218">
        <v>0.77</v>
      </c>
      <c r="D218">
        <v>19.63</v>
      </c>
      <c r="E218">
        <v>4.68</v>
      </c>
      <c r="F218">
        <v>0.19</v>
      </c>
      <c r="G218">
        <v>2.02</v>
      </c>
      <c r="H218">
        <v>5.28</v>
      </c>
      <c r="I218">
        <v>4.59</v>
      </c>
      <c r="J218">
        <v>9.9</v>
      </c>
      <c r="K218">
        <v>0</v>
      </c>
      <c r="L218">
        <v>0.62</v>
      </c>
      <c r="N218">
        <v>45.66</v>
      </c>
      <c r="O218">
        <v>1.22</v>
      </c>
      <c r="P218">
        <v>9.98</v>
      </c>
      <c r="Q218">
        <v>8.66</v>
      </c>
      <c r="R218">
        <v>0.1</v>
      </c>
      <c r="S218">
        <v>10.53</v>
      </c>
      <c r="T218">
        <v>22.27</v>
      </c>
      <c r="U218">
        <v>0.75</v>
      </c>
      <c r="V218">
        <v>0.1</v>
      </c>
      <c r="W218">
        <v>0</v>
      </c>
      <c r="X218">
        <v>0.5</v>
      </c>
      <c r="Y218">
        <v>1323.15</v>
      </c>
      <c r="Z218">
        <f t="shared" si="3"/>
        <v>5</v>
      </c>
    </row>
    <row r="219" spans="1:26" x14ac:dyDescent="0.3">
      <c r="A219" t="s">
        <v>310</v>
      </c>
      <c r="B219">
        <v>48.42</v>
      </c>
      <c r="C219">
        <v>0.86</v>
      </c>
      <c r="D219">
        <v>15.34</v>
      </c>
      <c r="E219">
        <v>7.63</v>
      </c>
      <c r="F219">
        <v>0.16</v>
      </c>
      <c r="G219">
        <v>5.49</v>
      </c>
      <c r="H219">
        <v>11.98</v>
      </c>
      <c r="I219">
        <v>1.87</v>
      </c>
      <c r="J219">
        <v>7.65</v>
      </c>
      <c r="K219">
        <v>0</v>
      </c>
      <c r="L219">
        <v>0.59</v>
      </c>
      <c r="N219">
        <v>45.41</v>
      </c>
      <c r="O219">
        <v>1.07</v>
      </c>
      <c r="P219">
        <v>9.39</v>
      </c>
      <c r="Q219">
        <v>8.24</v>
      </c>
      <c r="R219">
        <v>7.0000000000000007E-2</v>
      </c>
      <c r="S219">
        <v>11.67</v>
      </c>
      <c r="T219">
        <v>24.06</v>
      </c>
      <c r="U219">
        <v>0.26</v>
      </c>
      <c r="V219">
        <v>0.14000000000000001</v>
      </c>
      <c r="W219">
        <v>0</v>
      </c>
      <c r="X219">
        <v>0.5</v>
      </c>
      <c r="Y219">
        <v>1473.15</v>
      </c>
      <c r="Z219">
        <f t="shared" si="3"/>
        <v>5</v>
      </c>
    </row>
    <row r="220" spans="1:26" x14ac:dyDescent="0.3">
      <c r="A220" t="s">
        <v>311</v>
      </c>
      <c r="B220">
        <v>49.8</v>
      </c>
      <c r="C220">
        <v>0.85</v>
      </c>
      <c r="D220">
        <v>15.7</v>
      </c>
      <c r="E220">
        <v>8.23</v>
      </c>
      <c r="F220">
        <v>0.1</v>
      </c>
      <c r="G220">
        <v>10.1</v>
      </c>
      <c r="H220">
        <v>11.7</v>
      </c>
      <c r="I220">
        <v>2.3199999999999998</v>
      </c>
      <c r="J220">
        <v>0.13</v>
      </c>
      <c r="K220">
        <v>0.04</v>
      </c>
      <c r="L220">
        <v>0.13</v>
      </c>
      <c r="N220">
        <v>52.5</v>
      </c>
      <c r="O220">
        <v>0.22</v>
      </c>
      <c r="P220">
        <v>5.52</v>
      </c>
      <c r="Q220">
        <v>4.93</v>
      </c>
      <c r="R220">
        <v>0.34</v>
      </c>
      <c r="S220">
        <v>20.7</v>
      </c>
      <c r="T220">
        <v>15.6</v>
      </c>
      <c r="U220">
        <v>0.35</v>
      </c>
      <c r="W220">
        <v>0.56999999999999995</v>
      </c>
      <c r="X220">
        <v>1.05</v>
      </c>
      <c r="Y220">
        <v>1563.15</v>
      </c>
      <c r="Z220">
        <f t="shared" si="3"/>
        <v>10.5</v>
      </c>
    </row>
    <row r="221" spans="1:26" x14ac:dyDescent="0.3">
      <c r="A221" t="s">
        <v>312</v>
      </c>
      <c r="B221">
        <v>43.7</v>
      </c>
      <c r="C221">
        <v>0.59</v>
      </c>
      <c r="D221">
        <v>16.8</v>
      </c>
      <c r="E221">
        <v>7.35</v>
      </c>
      <c r="F221">
        <v>0.16</v>
      </c>
      <c r="G221">
        <v>11.92</v>
      </c>
      <c r="H221">
        <v>10.48</v>
      </c>
      <c r="I221">
        <v>2.17</v>
      </c>
      <c r="J221">
        <v>0.09</v>
      </c>
      <c r="K221">
        <v>0.08</v>
      </c>
      <c r="L221">
        <v>0.08</v>
      </c>
      <c r="M221">
        <v>5</v>
      </c>
      <c r="N221">
        <v>51.7</v>
      </c>
      <c r="O221">
        <v>0.19</v>
      </c>
      <c r="P221">
        <v>7.4</v>
      </c>
      <c r="Q221">
        <v>3.8</v>
      </c>
      <c r="R221">
        <v>0.08</v>
      </c>
      <c r="S221">
        <v>17.7</v>
      </c>
      <c r="T221">
        <v>18.8</v>
      </c>
      <c r="U221">
        <v>0.6</v>
      </c>
      <c r="W221">
        <v>0.6</v>
      </c>
      <c r="X221">
        <v>1.6</v>
      </c>
      <c r="Y221">
        <v>1528.15</v>
      </c>
      <c r="Z221">
        <f t="shared" si="3"/>
        <v>16</v>
      </c>
    </row>
    <row r="222" spans="1:26" x14ac:dyDescent="0.3">
      <c r="A222" t="s">
        <v>313</v>
      </c>
      <c r="B222">
        <v>46.4</v>
      </c>
      <c r="C222">
        <v>0.68</v>
      </c>
      <c r="D222">
        <v>17.2</v>
      </c>
      <c r="E222">
        <v>8.9</v>
      </c>
      <c r="F222">
        <v>0.11</v>
      </c>
      <c r="G222">
        <v>12.5</v>
      </c>
      <c r="H222">
        <v>10.75</v>
      </c>
      <c r="I222">
        <v>2.29</v>
      </c>
      <c r="J222">
        <v>7.0000000000000007E-2</v>
      </c>
      <c r="K222">
        <v>0.13</v>
      </c>
      <c r="L222">
        <v>0.15</v>
      </c>
      <c r="N222">
        <v>51.9</v>
      </c>
      <c r="O222">
        <v>0.2</v>
      </c>
      <c r="P222">
        <v>8.8000000000000007</v>
      </c>
      <c r="Q222">
        <v>5.0999999999999996</v>
      </c>
      <c r="R222">
        <v>0.11</v>
      </c>
      <c r="S222">
        <v>20.9</v>
      </c>
      <c r="T222">
        <v>12.8</v>
      </c>
      <c r="U222">
        <v>0.62</v>
      </c>
      <c r="W222">
        <v>0.28999999999999998</v>
      </c>
      <c r="X222">
        <v>1.6</v>
      </c>
      <c r="Y222">
        <v>1628.15</v>
      </c>
      <c r="Z222">
        <f t="shared" si="3"/>
        <v>16</v>
      </c>
    </row>
    <row r="223" spans="1:26" x14ac:dyDescent="0.3">
      <c r="A223" t="s">
        <v>314</v>
      </c>
      <c r="B223">
        <v>43.5</v>
      </c>
      <c r="C223">
        <v>0.64</v>
      </c>
      <c r="D223">
        <v>16.84</v>
      </c>
      <c r="E223">
        <v>7.3</v>
      </c>
      <c r="F223">
        <v>0.15</v>
      </c>
      <c r="G223">
        <v>11.78</v>
      </c>
      <c r="H223">
        <v>10.52</v>
      </c>
      <c r="I223">
        <v>2.2599999999999998</v>
      </c>
      <c r="J223">
        <v>0.05</v>
      </c>
      <c r="K223">
        <v>0.09</v>
      </c>
      <c r="L223">
        <v>0.06</v>
      </c>
      <c r="M223">
        <v>5.3</v>
      </c>
      <c r="N223">
        <v>51.5</v>
      </c>
      <c r="O223">
        <v>0.15</v>
      </c>
      <c r="P223">
        <v>7.7</v>
      </c>
      <c r="Q223">
        <v>3.8</v>
      </c>
      <c r="R223">
        <v>7.0000000000000007E-2</v>
      </c>
      <c r="S223">
        <v>18.100000000000001</v>
      </c>
      <c r="T223">
        <v>18.3</v>
      </c>
      <c r="U223">
        <v>0.6</v>
      </c>
      <c r="W223">
        <v>0.48</v>
      </c>
      <c r="X223">
        <v>1.6</v>
      </c>
      <c r="Y223">
        <v>1518.15</v>
      </c>
      <c r="Z223">
        <f t="shared" si="3"/>
        <v>16</v>
      </c>
    </row>
    <row r="224" spans="1:26" x14ac:dyDescent="0.3">
      <c r="A224" t="s">
        <v>315</v>
      </c>
      <c r="B224">
        <v>43.9</v>
      </c>
      <c r="C224">
        <v>0.66</v>
      </c>
      <c r="D224">
        <v>17.190000000000001</v>
      </c>
      <c r="E224">
        <v>7.36</v>
      </c>
      <c r="F224">
        <v>0.08</v>
      </c>
      <c r="G224">
        <v>11.79</v>
      </c>
      <c r="H224">
        <v>10.4</v>
      </c>
      <c r="I224">
        <v>2.37</v>
      </c>
      <c r="J224">
        <v>0.12</v>
      </c>
      <c r="K224">
        <v>0.08</v>
      </c>
      <c r="L224">
        <v>0.15</v>
      </c>
      <c r="M224">
        <v>4.9000000000000004</v>
      </c>
      <c r="N224">
        <v>51</v>
      </c>
      <c r="O224">
        <v>0.17</v>
      </c>
      <c r="P224">
        <v>8</v>
      </c>
      <c r="Q224">
        <v>3.9</v>
      </c>
      <c r="R224">
        <v>0.1</v>
      </c>
      <c r="S224">
        <v>17.8</v>
      </c>
      <c r="T224">
        <v>18.100000000000001</v>
      </c>
      <c r="U224">
        <v>0.66</v>
      </c>
      <c r="W224">
        <v>0.37</v>
      </c>
      <c r="X224">
        <v>1.6</v>
      </c>
      <c r="Y224">
        <v>1533.15</v>
      </c>
      <c r="Z224">
        <f t="shared" si="3"/>
        <v>16</v>
      </c>
    </row>
    <row r="225" spans="1:26" x14ac:dyDescent="0.3">
      <c r="A225" t="s">
        <v>316</v>
      </c>
      <c r="B225">
        <v>43.88</v>
      </c>
      <c r="C225">
        <v>0.64</v>
      </c>
      <c r="D225">
        <v>15.41</v>
      </c>
      <c r="E225">
        <v>8.2100000000000009</v>
      </c>
      <c r="F225">
        <v>0.12</v>
      </c>
      <c r="G225">
        <v>13.36</v>
      </c>
      <c r="H225">
        <v>10.25</v>
      </c>
      <c r="I225">
        <v>2.2000000000000002</v>
      </c>
      <c r="J225">
        <v>0.1</v>
      </c>
      <c r="K225">
        <v>0.15</v>
      </c>
      <c r="L225">
        <v>0.09</v>
      </c>
      <c r="M225">
        <v>5.3</v>
      </c>
      <c r="N225">
        <v>52.7</v>
      </c>
      <c r="O225">
        <v>0.12</v>
      </c>
      <c r="P225">
        <v>6.2</v>
      </c>
      <c r="Q225">
        <v>4.0999999999999996</v>
      </c>
      <c r="R225">
        <v>0.09</v>
      </c>
      <c r="S225">
        <v>19.399999999999999</v>
      </c>
      <c r="T225">
        <v>17.3</v>
      </c>
      <c r="U225">
        <v>0.48</v>
      </c>
      <c r="W225">
        <v>0.26</v>
      </c>
      <c r="X225">
        <v>2</v>
      </c>
      <c r="Y225">
        <v>1563.15</v>
      </c>
      <c r="Z225">
        <f t="shared" si="3"/>
        <v>20</v>
      </c>
    </row>
    <row r="226" spans="1:26" x14ac:dyDescent="0.3">
      <c r="A226" t="s">
        <v>317</v>
      </c>
      <c r="B226">
        <v>44.2</v>
      </c>
      <c r="C226">
        <v>0.66</v>
      </c>
      <c r="D226">
        <v>16.82</v>
      </c>
      <c r="E226">
        <v>7.77</v>
      </c>
      <c r="F226">
        <v>0.13</v>
      </c>
      <c r="G226">
        <v>11.43</v>
      </c>
      <c r="H226">
        <v>9.86</v>
      </c>
      <c r="I226">
        <v>2.42</v>
      </c>
      <c r="J226">
        <v>0.11</v>
      </c>
      <c r="K226">
        <v>0.12</v>
      </c>
      <c r="L226">
        <v>0.16</v>
      </c>
      <c r="M226">
        <v>4.8</v>
      </c>
      <c r="N226">
        <v>51.6</v>
      </c>
      <c r="O226">
        <v>0.19</v>
      </c>
      <c r="P226">
        <v>7.1</v>
      </c>
      <c r="Q226">
        <v>4.0999999999999996</v>
      </c>
      <c r="R226">
        <v>0.06</v>
      </c>
      <c r="S226">
        <v>18.2</v>
      </c>
      <c r="T226">
        <v>18.399999999999999</v>
      </c>
      <c r="U226">
        <v>0.45</v>
      </c>
      <c r="W226">
        <v>0.32</v>
      </c>
      <c r="X226">
        <v>1.6</v>
      </c>
      <c r="Y226">
        <v>1503.15</v>
      </c>
      <c r="Z226">
        <f t="shared" si="3"/>
        <v>16</v>
      </c>
    </row>
    <row r="227" spans="1:26" x14ac:dyDescent="0.3">
      <c r="A227" t="s">
        <v>318</v>
      </c>
      <c r="B227">
        <v>46.3</v>
      </c>
      <c r="C227">
        <v>0.6</v>
      </c>
      <c r="D227">
        <v>17.079999999999998</v>
      </c>
      <c r="E227">
        <v>8.6199999999999992</v>
      </c>
      <c r="F227">
        <v>0.16</v>
      </c>
      <c r="G227">
        <v>12.99</v>
      </c>
      <c r="H227">
        <v>10.66</v>
      </c>
      <c r="I227">
        <v>2.2200000000000002</v>
      </c>
      <c r="J227">
        <v>0.12</v>
      </c>
      <c r="K227">
        <v>0.18</v>
      </c>
      <c r="L227">
        <v>0.14000000000000001</v>
      </c>
      <c r="N227">
        <v>51.5</v>
      </c>
      <c r="O227">
        <v>0.2</v>
      </c>
      <c r="P227">
        <v>8.6999999999999993</v>
      </c>
      <c r="Q227">
        <v>4.5999999999999996</v>
      </c>
      <c r="R227">
        <v>0.11</v>
      </c>
      <c r="S227">
        <v>20.6</v>
      </c>
      <c r="T227">
        <v>13.9</v>
      </c>
      <c r="U227">
        <v>0.63</v>
      </c>
      <c r="W227">
        <v>0.31</v>
      </c>
      <c r="X227">
        <v>1.6</v>
      </c>
      <c r="Y227">
        <v>1643.15</v>
      </c>
      <c r="Z227">
        <f t="shared" si="3"/>
        <v>16</v>
      </c>
    </row>
    <row r="228" spans="1:26" x14ac:dyDescent="0.3">
      <c r="A228" t="s">
        <v>319</v>
      </c>
      <c r="B228">
        <v>43.6</v>
      </c>
      <c r="C228">
        <v>0.65</v>
      </c>
      <c r="D228">
        <v>15.03</v>
      </c>
      <c r="E228">
        <v>7.74</v>
      </c>
      <c r="F228">
        <v>0.11</v>
      </c>
      <c r="G228">
        <v>12.7</v>
      </c>
      <c r="H228">
        <v>9.84</v>
      </c>
      <c r="I228">
        <v>2.41</v>
      </c>
      <c r="J228">
        <v>0.12</v>
      </c>
      <c r="K228">
        <v>7.0000000000000007E-2</v>
      </c>
      <c r="L228">
        <v>0.21</v>
      </c>
      <c r="M228">
        <v>6.8</v>
      </c>
      <c r="N228">
        <v>53.1</v>
      </c>
      <c r="O228">
        <v>0.17</v>
      </c>
      <c r="P228">
        <v>6</v>
      </c>
      <c r="Q228">
        <v>3.6</v>
      </c>
      <c r="R228">
        <v>0.1</v>
      </c>
      <c r="S228">
        <v>19</v>
      </c>
      <c r="T228">
        <v>18</v>
      </c>
      <c r="U228">
        <v>0.76</v>
      </c>
      <c r="W228">
        <v>0.18</v>
      </c>
      <c r="X228">
        <v>2</v>
      </c>
      <c r="Y228">
        <v>1548.15</v>
      </c>
      <c r="Z228">
        <f t="shared" si="3"/>
        <v>20</v>
      </c>
    </row>
    <row r="229" spans="1:26" x14ac:dyDescent="0.3">
      <c r="A229" t="s">
        <v>320</v>
      </c>
      <c r="B229">
        <v>44.37</v>
      </c>
      <c r="C229">
        <v>0.9</v>
      </c>
      <c r="D229">
        <v>20.9</v>
      </c>
      <c r="E229">
        <v>6.040762</v>
      </c>
      <c r="F229">
        <v>0.34</v>
      </c>
      <c r="G229">
        <v>3.89</v>
      </c>
      <c r="H229">
        <v>10.029999999999999</v>
      </c>
      <c r="I229">
        <v>6.32</v>
      </c>
      <c r="J229">
        <v>5.68</v>
      </c>
      <c r="L229">
        <v>0.89</v>
      </c>
      <c r="N229">
        <v>48.16</v>
      </c>
      <c r="O229">
        <v>1.92</v>
      </c>
      <c r="P229">
        <v>6.84</v>
      </c>
      <c r="Q229">
        <v>5.23</v>
      </c>
      <c r="R229">
        <v>0.22</v>
      </c>
      <c r="S229">
        <v>13.03</v>
      </c>
      <c r="T229">
        <v>24.05</v>
      </c>
      <c r="U229">
        <v>0.32</v>
      </c>
      <c r="V229">
        <v>0.1</v>
      </c>
      <c r="W229">
        <v>0.06</v>
      </c>
      <c r="X229">
        <v>1E-4</v>
      </c>
      <c r="Y229">
        <v>1363.15</v>
      </c>
      <c r="Z229">
        <f t="shared" si="3"/>
        <v>1E-3</v>
      </c>
    </row>
    <row r="230" spans="1:26" x14ac:dyDescent="0.3">
      <c r="A230" t="s">
        <v>321</v>
      </c>
      <c r="B230">
        <v>43.42</v>
      </c>
      <c r="C230">
        <v>1.71</v>
      </c>
      <c r="D230">
        <v>18.68</v>
      </c>
      <c r="E230">
        <v>7.6256920000000008</v>
      </c>
      <c r="F230">
        <v>0.27</v>
      </c>
      <c r="G230">
        <v>4.17</v>
      </c>
      <c r="H230">
        <v>9.65</v>
      </c>
      <c r="I230">
        <v>6.57</v>
      </c>
      <c r="J230">
        <v>5.83</v>
      </c>
      <c r="L230">
        <v>1.48</v>
      </c>
      <c r="N230">
        <v>45.21</v>
      </c>
      <c r="O230">
        <v>2.4500000000000002</v>
      </c>
      <c r="P230">
        <v>8.1999999999999993</v>
      </c>
      <c r="Q230">
        <v>7.21</v>
      </c>
      <c r="R230">
        <v>0.13</v>
      </c>
      <c r="S230">
        <v>12.1</v>
      </c>
      <c r="T230">
        <v>22.87</v>
      </c>
      <c r="U230">
        <v>0.43</v>
      </c>
      <c r="V230">
        <v>0.06</v>
      </c>
      <c r="X230">
        <v>1E-4</v>
      </c>
      <c r="Y230">
        <v>1363.15</v>
      </c>
      <c r="Z230">
        <f t="shared" si="3"/>
        <v>1E-3</v>
      </c>
    </row>
    <row r="231" spans="1:26" x14ac:dyDescent="0.3">
      <c r="A231" t="s">
        <v>322</v>
      </c>
      <c r="B231">
        <v>43.68</v>
      </c>
      <c r="C231">
        <v>1.23</v>
      </c>
      <c r="D231">
        <v>20.02</v>
      </c>
      <c r="E231">
        <v>6.1487579999999999</v>
      </c>
      <c r="F231">
        <v>0.32</v>
      </c>
      <c r="G231">
        <v>4.34</v>
      </c>
      <c r="H231">
        <v>11.6</v>
      </c>
      <c r="I231">
        <v>5.77</v>
      </c>
      <c r="J231">
        <v>5.99</v>
      </c>
      <c r="L231">
        <v>0.68</v>
      </c>
      <c r="N231">
        <v>41.85</v>
      </c>
      <c r="O231">
        <v>3.04</v>
      </c>
      <c r="P231">
        <v>12.69</v>
      </c>
      <c r="Q231">
        <v>6.99</v>
      </c>
      <c r="R231">
        <v>0.19</v>
      </c>
      <c r="S231">
        <v>10.35</v>
      </c>
      <c r="T231">
        <v>24.36</v>
      </c>
      <c r="U231">
        <v>0.27</v>
      </c>
      <c r="V231">
        <v>0.1</v>
      </c>
      <c r="X231">
        <v>1E-4</v>
      </c>
      <c r="Y231">
        <v>1372.15</v>
      </c>
      <c r="Z231">
        <f t="shared" si="3"/>
        <v>1E-3</v>
      </c>
    </row>
    <row r="232" spans="1:26" x14ac:dyDescent="0.3">
      <c r="A232" t="s">
        <v>323</v>
      </c>
      <c r="B232">
        <v>44.65</v>
      </c>
      <c r="C232">
        <v>1.7</v>
      </c>
      <c r="D232">
        <v>19.45</v>
      </c>
      <c r="E232">
        <v>6.0737480000000001</v>
      </c>
      <c r="F232">
        <v>0.19</v>
      </c>
      <c r="G232">
        <v>4</v>
      </c>
      <c r="H232">
        <v>8.31</v>
      </c>
      <c r="I232">
        <v>6.83</v>
      </c>
      <c r="J232">
        <v>6.92</v>
      </c>
      <c r="L232">
        <v>1.6</v>
      </c>
      <c r="N232">
        <v>44.66</v>
      </c>
      <c r="O232">
        <v>2.74</v>
      </c>
      <c r="P232">
        <v>7.78</v>
      </c>
      <c r="Q232">
        <v>8.31</v>
      </c>
      <c r="R232">
        <v>0.13</v>
      </c>
      <c r="S232">
        <v>12.39</v>
      </c>
      <c r="T232">
        <v>23.21</v>
      </c>
      <c r="U232">
        <v>0.87</v>
      </c>
      <c r="V232">
        <v>0.45</v>
      </c>
      <c r="X232">
        <v>1E-4</v>
      </c>
      <c r="Y232">
        <v>1353.35</v>
      </c>
      <c r="Z232">
        <f t="shared" si="3"/>
        <v>1E-3</v>
      </c>
    </row>
    <row r="233" spans="1:26" x14ac:dyDescent="0.3">
      <c r="A233" t="s">
        <v>324</v>
      </c>
      <c r="B233">
        <v>51.6</v>
      </c>
      <c r="C233">
        <v>1.58</v>
      </c>
      <c r="D233">
        <v>13.9</v>
      </c>
      <c r="E233">
        <v>9.68</v>
      </c>
      <c r="F233">
        <v>0.16</v>
      </c>
      <c r="G233">
        <v>7.71</v>
      </c>
      <c r="H233">
        <v>11.8</v>
      </c>
      <c r="I233">
        <v>1.69</v>
      </c>
      <c r="J233">
        <v>0.38</v>
      </c>
      <c r="K233">
        <v>0.06</v>
      </c>
      <c r="N233">
        <v>51.7</v>
      </c>
      <c r="O233">
        <v>0.46</v>
      </c>
      <c r="P233">
        <v>2.67</v>
      </c>
      <c r="Q233">
        <v>4.92</v>
      </c>
      <c r="R233">
        <v>0.14000000000000001</v>
      </c>
      <c r="S233">
        <v>17</v>
      </c>
      <c r="T233">
        <v>20.8</v>
      </c>
      <c r="U233">
        <v>0.19</v>
      </c>
      <c r="W233">
        <v>0.99</v>
      </c>
      <c r="X233">
        <v>1E-4</v>
      </c>
      <c r="Y233">
        <v>1447.15</v>
      </c>
      <c r="Z233">
        <f t="shared" si="3"/>
        <v>1E-3</v>
      </c>
    </row>
    <row r="234" spans="1:26" x14ac:dyDescent="0.3">
      <c r="A234" t="s">
        <v>325</v>
      </c>
      <c r="B234">
        <v>51.8</v>
      </c>
      <c r="C234">
        <v>1.93</v>
      </c>
      <c r="D234">
        <v>13.8</v>
      </c>
      <c r="E234">
        <v>9.65</v>
      </c>
      <c r="F234">
        <v>0.21</v>
      </c>
      <c r="G234">
        <v>7.2</v>
      </c>
      <c r="H234">
        <v>11.4</v>
      </c>
      <c r="I234">
        <v>2.1</v>
      </c>
      <c r="J234">
        <v>0.54</v>
      </c>
      <c r="K234">
        <v>0.04</v>
      </c>
      <c r="N234">
        <v>51.7</v>
      </c>
      <c r="O234">
        <v>0.45</v>
      </c>
      <c r="P234">
        <v>2.81</v>
      </c>
      <c r="Q234">
        <v>5.37</v>
      </c>
      <c r="R234">
        <v>0.2</v>
      </c>
      <c r="S234">
        <v>17.2</v>
      </c>
      <c r="T234">
        <v>20.399999999999999</v>
      </c>
      <c r="U234">
        <v>0.25</v>
      </c>
      <c r="W234">
        <v>0.86</v>
      </c>
      <c r="X234">
        <v>1E-4</v>
      </c>
      <c r="Y234">
        <v>1438.15</v>
      </c>
      <c r="Z234">
        <f t="shared" si="3"/>
        <v>1E-3</v>
      </c>
    </row>
    <row r="235" spans="1:26" x14ac:dyDescent="0.3">
      <c r="A235" t="s">
        <v>326</v>
      </c>
      <c r="B235">
        <v>50.9</v>
      </c>
      <c r="C235">
        <v>2.35</v>
      </c>
      <c r="D235">
        <v>12.8</v>
      </c>
      <c r="E235">
        <v>13.1</v>
      </c>
      <c r="F235">
        <v>0.19</v>
      </c>
      <c r="G235">
        <v>6.23</v>
      </c>
      <c r="H235">
        <v>10.4</v>
      </c>
      <c r="I235">
        <v>1.8</v>
      </c>
      <c r="J235">
        <v>0.52</v>
      </c>
      <c r="K235">
        <v>0.09</v>
      </c>
      <c r="N235">
        <v>51.6</v>
      </c>
      <c r="O235">
        <v>0.75</v>
      </c>
      <c r="P235">
        <v>3.42</v>
      </c>
      <c r="Q235">
        <v>8.0299999999999994</v>
      </c>
      <c r="R235">
        <v>0.2</v>
      </c>
      <c r="S235">
        <v>16.399999999999999</v>
      </c>
      <c r="T235">
        <v>19.2</v>
      </c>
      <c r="U235">
        <v>0.25</v>
      </c>
      <c r="W235">
        <v>0.47</v>
      </c>
      <c r="X235">
        <v>1E-4</v>
      </c>
      <c r="Y235">
        <v>1410.15</v>
      </c>
      <c r="Z235">
        <f t="shared" si="3"/>
        <v>1E-3</v>
      </c>
    </row>
    <row r="236" spans="1:26" x14ac:dyDescent="0.3">
      <c r="A236" t="s">
        <v>327</v>
      </c>
      <c r="B236">
        <v>53.1</v>
      </c>
      <c r="C236">
        <v>1.41</v>
      </c>
      <c r="D236">
        <v>14.3</v>
      </c>
      <c r="E236">
        <v>7.87</v>
      </c>
      <c r="F236">
        <v>0.18</v>
      </c>
      <c r="G236">
        <v>8.1300000000000008</v>
      </c>
      <c r="H236">
        <v>11.8</v>
      </c>
      <c r="I236">
        <v>1.69</v>
      </c>
      <c r="J236">
        <v>0.41</v>
      </c>
      <c r="K236">
        <v>0.1</v>
      </c>
      <c r="N236">
        <v>52.3</v>
      </c>
      <c r="O236">
        <v>0.41</v>
      </c>
      <c r="P236">
        <v>3.02</v>
      </c>
      <c r="Q236">
        <v>4.3499999999999996</v>
      </c>
      <c r="R236">
        <v>0.12</v>
      </c>
      <c r="S236">
        <v>18</v>
      </c>
      <c r="T236">
        <v>19.600000000000001</v>
      </c>
      <c r="U236">
        <v>0.21</v>
      </c>
      <c r="W236">
        <v>1.01</v>
      </c>
      <c r="X236">
        <v>1E-4</v>
      </c>
      <c r="Y236">
        <v>1466.15</v>
      </c>
      <c r="Z236">
        <f t="shared" si="3"/>
        <v>1E-3</v>
      </c>
    </row>
    <row r="237" spans="1:26" x14ac:dyDescent="0.3">
      <c r="A237" t="s">
        <v>328</v>
      </c>
      <c r="B237">
        <v>51</v>
      </c>
      <c r="C237">
        <v>1.43</v>
      </c>
      <c r="D237">
        <v>13.6</v>
      </c>
      <c r="E237">
        <v>11.2</v>
      </c>
      <c r="F237">
        <v>0.1</v>
      </c>
      <c r="G237">
        <v>7.34</v>
      </c>
      <c r="H237">
        <v>11.5</v>
      </c>
      <c r="I237">
        <v>1.48</v>
      </c>
      <c r="J237">
        <v>0.17</v>
      </c>
      <c r="K237">
        <v>0.05</v>
      </c>
      <c r="N237">
        <v>52.6</v>
      </c>
      <c r="O237">
        <v>0.42</v>
      </c>
      <c r="P237">
        <v>2.64</v>
      </c>
      <c r="Q237">
        <v>6.55</v>
      </c>
      <c r="R237">
        <v>0.17</v>
      </c>
      <c r="S237">
        <v>17.2</v>
      </c>
      <c r="T237">
        <v>19.600000000000001</v>
      </c>
      <c r="U237">
        <v>0.22</v>
      </c>
      <c r="W237">
        <v>0.64</v>
      </c>
      <c r="X237">
        <v>1E-4</v>
      </c>
      <c r="Y237">
        <v>1439.15</v>
      </c>
      <c r="Z237">
        <f t="shared" si="3"/>
        <v>1E-3</v>
      </c>
    </row>
    <row r="238" spans="1:26" x14ac:dyDescent="0.3">
      <c r="A238" t="s">
        <v>329</v>
      </c>
      <c r="B238">
        <v>51.9</v>
      </c>
      <c r="C238">
        <v>1.28</v>
      </c>
      <c r="D238">
        <v>13.9</v>
      </c>
      <c r="E238">
        <v>11.6</v>
      </c>
      <c r="F238">
        <v>0.18</v>
      </c>
      <c r="G238">
        <v>7.62</v>
      </c>
      <c r="H238">
        <v>11.7</v>
      </c>
      <c r="I238">
        <v>1.42</v>
      </c>
      <c r="J238">
        <v>0.14000000000000001</v>
      </c>
      <c r="K238">
        <v>0.05</v>
      </c>
      <c r="N238">
        <v>52.6</v>
      </c>
      <c r="O238">
        <v>0.39</v>
      </c>
      <c r="P238">
        <v>2.66</v>
      </c>
      <c r="Q238">
        <v>6.98</v>
      </c>
      <c r="R238">
        <v>0.18</v>
      </c>
      <c r="S238">
        <v>17.399999999999999</v>
      </c>
      <c r="T238">
        <v>18.899999999999999</v>
      </c>
      <c r="U238">
        <v>0.21</v>
      </c>
      <c r="W238">
        <v>0.41</v>
      </c>
      <c r="X238">
        <v>1E-4</v>
      </c>
      <c r="Y238">
        <v>1439.15</v>
      </c>
      <c r="Z238">
        <f t="shared" si="3"/>
        <v>1E-3</v>
      </c>
    </row>
    <row r="239" spans="1:26" x14ac:dyDescent="0.3">
      <c r="A239" t="s">
        <v>330</v>
      </c>
      <c r="B239">
        <v>50</v>
      </c>
      <c r="C239">
        <v>0.76</v>
      </c>
      <c r="D239">
        <v>14.2</v>
      </c>
      <c r="E239">
        <v>10</v>
      </c>
      <c r="F239">
        <v>0.15</v>
      </c>
      <c r="G239">
        <v>9.01</v>
      </c>
      <c r="H239">
        <v>13.8</v>
      </c>
      <c r="I239">
        <v>1.5</v>
      </c>
      <c r="J239">
        <v>0.13</v>
      </c>
      <c r="K239">
        <v>0.09</v>
      </c>
      <c r="N239">
        <v>52.2</v>
      </c>
      <c r="O239">
        <v>0.16</v>
      </c>
      <c r="P239">
        <v>2.69</v>
      </c>
      <c r="Q239">
        <v>4.72</v>
      </c>
      <c r="R239">
        <v>0.09</v>
      </c>
      <c r="S239">
        <v>18</v>
      </c>
      <c r="T239">
        <v>20.8</v>
      </c>
      <c r="U239">
        <v>0.1</v>
      </c>
      <c r="W239">
        <v>1.08</v>
      </c>
      <c r="X239">
        <v>1E-4</v>
      </c>
      <c r="Y239">
        <v>1466.15</v>
      </c>
      <c r="Z239">
        <f t="shared" si="3"/>
        <v>1E-3</v>
      </c>
    </row>
    <row r="240" spans="1:26" x14ac:dyDescent="0.3">
      <c r="A240" t="s">
        <v>331</v>
      </c>
      <c r="B240">
        <v>50.4</v>
      </c>
      <c r="C240">
        <v>1.51</v>
      </c>
      <c r="D240">
        <v>12.6</v>
      </c>
      <c r="E240">
        <v>13.6</v>
      </c>
      <c r="F240">
        <v>0.14000000000000001</v>
      </c>
      <c r="G240">
        <v>6.61</v>
      </c>
      <c r="H240">
        <v>11.2</v>
      </c>
      <c r="I240">
        <v>1.25</v>
      </c>
      <c r="J240">
        <v>0.14000000000000001</v>
      </c>
      <c r="K240">
        <v>0.05</v>
      </c>
      <c r="N240">
        <v>53</v>
      </c>
      <c r="O240">
        <v>0.43</v>
      </c>
      <c r="P240">
        <v>2.29</v>
      </c>
      <c r="Q240">
        <v>8.16</v>
      </c>
      <c r="R240">
        <v>0.21</v>
      </c>
      <c r="S240">
        <v>17.5</v>
      </c>
      <c r="T240">
        <v>18.5</v>
      </c>
      <c r="U240">
        <v>0.13</v>
      </c>
      <c r="W240">
        <v>0.39</v>
      </c>
      <c r="X240">
        <v>1E-4</v>
      </c>
      <c r="Y240">
        <v>1429.15</v>
      </c>
      <c r="Z240">
        <f t="shared" si="3"/>
        <v>1E-3</v>
      </c>
    </row>
    <row r="241" spans="1:26" x14ac:dyDescent="0.3">
      <c r="A241" t="s">
        <v>332</v>
      </c>
      <c r="B241">
        <v>51.2</v>
      </c>
      <c r="C241">
        <v>2.66</v>
      </c>
      <c r="D241">
        <v>12.6</v>
      </c>
      <c r="E241">
        <v>12.8</v>
      </c>
      <c r="F241">
        <v>0.21</v>
      </c>
      <c r="G241">
        <v>6.16</v>
      </c>
      <c r="H241">
        <v>10</v>
      </c>
      <c r="I241">
        <v>2.12</v>
      </c>
      <c r="J241">
        <v>0.34</v>
      </c>
      <c r="K241">
        <v>0.02</v>
      </c>
      <c r="N241">
        <v>51.1</v>
      </c>
      <c r="O241">
        <v>0.79</v>
      </c>
      <c r="P241">
        <v>2.4700000000000002</v>
      </c>
      <c r="Q241">
        <v>7.98</v>
      </c>
      <c r="R241">
        <v>0.24</v>
      </c>
      <c r="S241">
        <v>16.5</v>
      </c>
      <c r="T241">
        <v>19.100000000000001</v>
      </c>
      <c r="U241">
        <v>0.28999999999999998</v>
      </c>
      <c r="W241">
        <v>0.32</v>
      </c>
      <c r="X241">
        <v>1E-4</v>
      </c>
      <c r="Y241">
        <v>1410.15</v>
      </c>
      <c r="Z241">
        <f t="shared" si="3"/>
        <v>1E-3</v>
      </c>
    </row>
    <row r="242" spans="1:26" x14ac:dyDescent="0.3">
      <c r="A242" t="s">
        <v>333</v>
      </c>
      <c r="B242">
        <v>60.166400000000003</v>
      </c>
      <c r="C242">
        <v>0.97104000000000001</v>
      </c>
      <c r="D242">
        <v>16.088799999999999</v>
      </c>
      <c r="E242">
        <v>4.8456799999999998</v>
      </c>
      <c r="F242">
        <v>0.10471999999999999</v>
      </c>
      <c r="G242">
        <v>1.8944799999999999</v>
      </c>
      <c r="H242">
        <v>4.5029599999999999</v>
      </c>
      <c r="I242">
        <v>4.5410399999999997</v>
      </c>
      <c r="J242">
        <v>1.8944799999999999</v>
      </c>
      <c r="L242">
        <v>0.26656000000000002</v>
      </c>
      <c r="M242">
        <v>4.8</v>
      </c>
      <c r="N242">
        <v>50.1</v>
      </c>
      <c r="O242">
        <v>1.04</v>
      </c>
      <c r="P242">
        <v>3.28</v>
      </c>
      <c r="Q242">
        <v>11.3</v>
      </c>
      <c r="R242">
        <v>0.33</v>
      </c>
      <c r="S242">
        <v>14.5</v>
      </c>
      <c r="T242">
        <v>18.899999999999999</v>
      </c>
      <c r="U242">
        <v>0.34</v>
      </c>
      <c r="W242">
        <v>0.05</v>
      </c>
      <c r="X242">
        <v>0.1</v>
      </c>
      <c r="Y242">
        <v>1228.1500000000001</v>
      </c>
      <c r="Z242">
        <f t="shared" si="3"/>
        <v>1</v>
      </c>
    </row>
    <row r="243" spans="1:26" x14ac:dyDescent="0.3">
      <c r="A243" t="s">
        <v>334</v>
      </c>
      <c r="B243">
        <v>56.527799999999999</v>
      </c>
      <c r="C243">
        <v>0.78876000000000002</v>
      </c>
      <c r="D243">
        <v>16.8081</v>
      </c>
      <c r="E243">
        <v>5.9344799999999998</v>
      </c>
      <c r="F243">
        <v>0.11268</v>
      </c>
      <c r="G243">
        <v>2.2723800000000001</v>
      </c>
      <c r="H243">
        <v>5.5964400000000003</v>
      </c>
      <c r="I243">
        <v>3.9531900000000002</v>
      </c>
      <c r="J243">
        <v>1.54935</v>
      </c>
      <c r="K243">
        <v>6.5729999999999997E-2</v>
      </c>
      <c r="L243">
        <v>0.26291999999999999</v>
      </c>
      <c r="M243">
        <v>6.1</v>
      </c>
      <c r="N243">
        <v>51.9</v>
      </c>
      <c r="O243">
        <v>0.71</v>
      </c>
      <c r="P243">
        <v>2.76</v>
      </c>
      <c r="Q243">
        <v>8.73</v>
      </c>
      <c r="R243">
        <v>0.26</v>
      </c>
      <c r="S243">
        <v>15.4</v>
      </c>
      <c r="T243">
        <v>20.3</v>
      </c>
      <c r="U243">
        <v>0.28000000000000003</v>
      </c>
      <c r="W243">
        <v>0.09</v>
      </c>
      <c r="X243">
        <v>0.2</v>
      </c>
      <c r="Y243">
        <v>1253.1500000000001</v>
      </c>
      <c r="Z243">
        <f t="shared" si="3"/>
        <v>2</v>
      </c>
    </row>
    <row r="244" spans="1:26" x14ac:dyDescent="0.3">
      <c r="A244" t="s">
        <v>335</v>
      </c>
      <c r="B244">
        <v>53.804699999999997</v>
      </c>
      <c r="C244">
        <v>1.0047299999999999</v>
      </c>
      <c r="D244">
        <v>17.0898</v>
      </c>
      <c r="E244">
        <v>5.9814299999999996</v>
      </c>
      <c r="F244">
        <v>0.12207</v>
      </c>
      <c r="G244">
        <v>3.4649100000000002</v>
      </c>
      <c r="H244">
        <v>7.4180999999999999</v>
      </c>
      <c r="I244">
        <v>3.6621000000000001</v>
      </c>
      <c r="J244">
        <v>1.07985</v>
      </c>
      <c r="K244">
        <v>4.6949999999999999E-2</v>
      </c>
      <c r="L244">
        <v>0.24414</v>
      </c>
      <c r="M244">
        <v>6.1</v>
      </c>
      <c r="N244">
        <v>51.4</v>
      </c>
      <c r="O244">
        <v>0.7</v>
      </c>
      <c r="P244">
        <v>2.94</v>
      </c>
      <c r="Q244">
        <v>7.75</v>
      </c>
      <c r="R244">
        <v>0.2</v>
      </c>
      <c r="S244">
        <v>15.4</v>
      </c>
      <c r="T244">
        <v>20.8</v>
      </c>
      <c r="U244">
        <v>0.31</v>
      </c>
      <c r="W244">
        <v>0.15</v>
      </c>
      <c r="X244">
        <v>0.2</v>
      </c>
      <c r="Y244">
        <v>1273.1500000000001</v>
      </c>
      <c r="Z244">
        <f t="shared" si="3"/>
        <v>2</v>
      </c>
    </row>
    <row r="245" spans="1:26" x14ac:dyDescent="0.3">
      <c r="A245" t="s">
        <v>336</v>
      </c>
      <c r="B245">
        <v>58.7</v>
      </c>
      <c r="C245">
        <v>1.01</v>
      </c>
      <c r="D245">
        <v>15.5</v>
      </c>
      <c r="E245">
        <v>6.16</v>
      </c>
      <c r="F245">
        <v>0.06</v>
      </c>
      <c r="G245">
        <v>4.63</v>
      </c>
      <c r="H245">
        <v>7.6</v>
      </c>
      <c r="I245">
        <v>3.93</v>
      </c>
      <c r="J245">
        <v>1.1100000000000001</v>
      </c>
      <c r="K245">
        <v>0.03</v>
      </c>
      <c r="L245">
        <v>0.23</v>
      </c>
      <c r="N245">
        <v>53.5</v>
      </c>
      <c r="O245">
        <v>0.38</v>
      </c>
      <c r="P245">
        <v>2.21</v>
      </c>
      <c r="Q245">
        <v>5.89</v>
      </c>
      <c r="R245">
        <v>0.14000000000000001</v>
      </c>
      <c r="S245">
        <v>19</v>
      </c>
      <c r="T245">
        <v>18.899999999999999</v>
      </c>
      <c r="U245">
        <v>0.19</v>
      </c>
      <c r="W245">
        <v>0.6</v>
      </c>
      <c r="X245">
        <v>1E-4</v>
      </c>
      <c r="Y245">
        <v>1423.15</v>
      </c>
      <c r="Z245">
        <f t="shared" si="3"/>
        <v>1E-3</v>
      </c>
    </row>
    <row r="246" spans="1:26" x14ac:dyDescent="0.3">
      <c r="A246" t="s">
        <v>337</v>
      </c>
      <c r="B246">
        <v>57.023600000000002</v>
      </c>
      <c r="C246">
        <v>0.62310600000000005</v>
      </c>
      <c r="D246">
        <v>16.332899999999999</v>
      </c>
      <c r="E246">
        <v>4.3617400000000002</v>
      </c>
      <c r="F246">
        <v>0.103851</v>
      </c>
      <c r="G246">
        <v>4.1917999999999997</v>
      </c>
      <c r="H246">
        <v>6.9485799999999998</v>
      </c>
      <c r="I246">
        <v>3.5970200000000001</v>
      </c>
      <c r="J246">
        <v>0.896895</v>
      </c>
      <c r="L246">
        <v>0.22658400000000001</v>
      </c>
      <c r="M246">
        <v>5.59</v>
      </c>
      <c r="N246">
        <v>53.6</v>
      </c>
      <c r="O246">
        <v>0.27</v>
      </c>
      <c r="P246">
        <v>1.79</v>
      </c>
      <c r="Q246">
        <v>4.72</v>
      </c>
      <c r="R246">
        <v>0.14000000000000001</v>
      </c>
      <c r="S246">
        <v>18.399999999999999</v>
      </c>
      <c r="T246">
        <v>20.9</v>
      </c>
      <c r="U246">
        <v>0.14000000000000001</v>
      </c>
      <c r="W246">
        <v>0.7</v>
      </c>
      <c r="X246">
        <v>0.2</v>
      </c>
      <c r="Y246">
        <v>1313.15</v>
      </c>
      <c r="Z246">
        <f t="shared" si="3"/>
        <v>2</v>
      </c>
    </row>
    <row r="247" spans="1:26" x14ac:dyDescent="0.3">
      <c r="A247" t="s">
        <v>338</v>
      </c>
      <c r="B247">
        <v>57.6586</v>
      </c>
      <c r="C247">
        <v>0.65415000000000001</v>
      </c>
      <c r="D247">
        <v>17.194800000000001</v>
      </c>
      <c r="E247">
        <v>3.9062100000000002</v>
      </c>
      <c r="F247">
        <v>8.4104999999999999E-2</v>
      </c>
      <c r="G247">
        <v>2.8689200000000001</v>
      </c>
      <c r="H247">
        <v>5.9153799999999999</v>
      </c>
      <c r="I247">
        <v>3.85948</v>
      </c>
      <c r="J247">
        <v>1.0185999999999999</v>
      </c>
      <c r="L247">
        <v>0.21493499999999999</v>
      </c>
      <c r="M247">
        <v>6.55</v>
      </c>
      <c r="N247">
        <v>52.7</v>
      </c>
      <c r="O247">
        <v>0.42</v>
      </c>
      <c r="P247">
        <v>2.36</v>
      </c>
      <c r="Q247">
        <v>5.69</v>
      </c>
      <c r="R247">
        <v>0.17</v>
      </c>
      <c r="S247">
        <v>17.100000000000001</v>
      </c>
      <c r="T247">
        <v>21.5</v>
      </c>
      <c r="U247">
        <v>0.17</v>
      </c>
      <c r="W247">
        <v>0.49</v>
      </c>
      <c r="X247">
        <v>0.2</v>
      </c>
      <c r="Y247">
        <v>1293.1500000000001</v>
      </c>
      <c r="Z247">
        <f t="shared" si="3"/>
        <v>2</v>
      </c>
    </row>
    <row r="248" spans="1:26" x14ac:dyDescent="0.3">
      <c r="A248" t="s">
        <v>339</v>
      </c>
      <c r="B248">
        <v>60.731200000000001</v>
      </c>
      <c r="C248">
        <v>0.86205399999999999</v>
      </c>
      <c r="D248">
        <v>17.144200000000001</v>
      </c>
      <c r="E248">
        <v>4.0778100000000004</v>
      </c>
      <c r="F248">
        <v>7.7488000000000001E-2</v>
      </c>
      <c r="G248">
        <v>2.50867</v>
      </c>
      <c r="H248">
        <v>5.2207499999999998</v>
      </c>
      <c r="I248">
        <v>4.4555600000000002</v>
      </c>
      <c r="J248">
        <v>1.4141600000000001</v>
      </c>
      <c r="L248">
        <v>0.31963799999999998</v>
      </c>
      <c r="M248">
        <v>3.14</v>
      </c>
      <c r="N248">
        <v>52.8</v>
      </c>
      <c r="O248">
        <v>0.5</v>
      </c>
      <c r="P248">
        <v>2.23</v>
      </c>
      <c r="Q248">
        <v>6.28</v>
      </c>
      <c r="R248">
        <v>0.16</v>
      </c>
      <c r="S248">
        <v>17.899999999999999</v>
      </c>
      <c r="T248">
        <v>19.8</v>
      </c>
      <c r="U248">
        <v>0.17</v>
      </c>
      <c r="W248">
        <v>0.44</v>
      </c>
      <c r="X248">
        <v>0.2</v>
      </c>
      <c r="Y248">
        <v>1253.1500000000001</v>
      </c>
      <c r="Z248">
        <f t="shared" si="3"/>
        <v>2</v>
      </c>
    </row>
    <row r="249" spans="1:26" x14ac:dyDescent="0.3">
      <c r="A249" t="s">
        <v>340</v>
      </c>
      <c r="B249">
        <v>61.532800000000002</v>
      </c>
      <c r="C249">
        <v>0.44085999999999997</v>
      </c>
      <c r="D249">
        <v>16.508800000000001</v>
      </c>
      <c r="E249">
        <v>3.3298999999999999</v>
      </c>
      <c r="F249">
        <v>3.7519999999999998E-2</v>
      </c>
      <c r="G249">
        <v>1.6415</v>
      </c>
      <c r="H249">
        <v>4.3429399999999996</v>
      </c>
      <c r="I249">
        <v>4.4085999999999999</v>
      </c>
      <c r="J249">
        <v>1.407</v>
      </c>
      <c r="L249">
        <v>0.21573999999999999</v>
      </c>
      <c r="M249">
        <v>6.2</v>
      </c>
      <c r="N249">
        <v>52.3</v>
      </c>
      <c r="O249">
        <v>0.57999999999999996</v>
      </c>
      <c r="P249">
        <v>2.39</v>
      </c>
      <c r="Q249">
        <v>7.22</v>
      </c>
      <c r="R249">
        <v>0.16</v>
      </c>
      <c r="S249">
        <v>16.100000000000001</v>
      </c>
      <c r="T249">
        <v>20.3</v>
      </c>
      <c r="U249">
        <v>0.28000000000000003</v>
      </c>
      <c r="W249">
        <v>0.18</v>
      </c>
      <c r="X249">
        <v>0.2</v>
      </c>
      <c r="Y249">
        <v>1213.1500000000001</v>
      </c>
      <c r="Z249">
        <f t="shared" si="3"/>
        <v>2</v>
      </c>
    </row>
    <row r="250" spans="1:26" x14ac:dyDescent="0.3">
      <c r="A250" t="s">
        <v>341</v>
      </c>
      <c r="B250">
        <v>52.969099999999997</v>
      </c>
      <c r="C250">
        <v>0.80341200000000002</v>
      </c>
      <c r="D250">
        <v>17.562999999999999</v>
      </c>
      <c r="E250">
        <v>5.9321700000000002</v>
      </c>
      <c r="F250">
        <v>0.14947199999999999</v>
      </c>
      <c r="G250">
        <v>3.7835100000000002</v>
      </c>
      <c r="H250">
        <v>7.6510999999999996</v>
      </c>
      <c r="I250">
        <v>3.80219</v>
      </c>
      <c r="J250">
        <v>0.55117799999999995</v>
      </c>
      <c r="K250">
        <v>3.7367999999999998E-2</v>
      </c>
      <c r="L250">
        <v>0.196182</v>
      </c>
      <c r="M250">
        <v>6.58</v>
      </c>
      <c r="N250">
        <v>52.5</v>
      </c>
      <c r="O250">
        <v>0.59</v>
      </c>
      <c r="P250">
        <v>3.14</v>
      </c>
      <c r="Q250">
        <v>6.23</v>
      </c>
      <c r="R250">
        <v>0.15</v>
      </c>
      <c r="S250">
        <v>16.399999999999999</v>
      </c>
      <c r="T250">
        <v>20.9</v>
      </c>
      <c r="U250">
        <v>0.28000000000000003</v>
      </c>
      <c r="W250">
        <v>0.63</v>
      </c>
      <c r="X250">
        <v>0.2</v>
      </c>
      <c r="Y250">
        <v>1303.1500000000001</v>
      </c>
      <c r="Z250">
        <f t="shared" si="3"/>
        <v>2</v>
      </c>
    </row>
    <row r="251" spans="1:26" x14ac:dyDescent="0.3">
      <c r="A251" t="s">
        <v>342</v>
      </c>
      <c r="B251">
        <v>54.050199999999997</v>
      </c>
      <c r="C251">
        <v>0.857348</v>
      </c>
      <c r="D251">
        <v>17.333300000000001</v>
      </c>
      <c r="E251">
        <v>5.6007199999999999</v>
      </c>
      <c r="F251">
        <v>0.18637999999999999</v>
      </c>
      <c r="G251">
        <v>3.2709700000000002</v>
      </c>
      <c r="H251">
        <v>6.8121900000000002</v>
      </c>
      <c r="I251">
        <v>4.3053800000000004</v>
      </c>
      <c r="J251">
        <v>0.59641599999999995</v>
      </c>
      <c r="K251">
        <v>2.7956999999999999E-2</v>
      </c>
      <c r="L251">
        <v>0.19569900000000001</v>
      </c>
      <c r="M251">
        <v>6.81</v>
      </c>
      <c r="N251">
        <v>51.8</v>
      </c>
      <c r="O251">
        <v>0.63</v>
      </c>
      <c r="P251">
        <v>3.02</v>
      </c>
      <c r="Q251">
        <v>6.86</v>
      </c>
      <c r="R251">
        <v>0.18</v>
      </c>
      <c r="S251">
        <v>16</v>
      </c>
      <c r="T251">
        <v>20.9</v>
      </c>
      <c r="U251">
        <v>0.28000000000000003</v>
      </c>
      <c r="W251">
        <v>0.54</v>
      </c>
      <c r="X251">
        <v>0.2</v>
      </c>
      <c r="Y251">
        <v>1283.1500000000001</v>
      </c>
      <c r="Z251">
        <f t="shared" si="3"/>
        <v>2</v>
      </c>
    </row>
    <row r="252" spans="1:26" x14ac:dyDescent="0.3">
      <c r="A252" t="s">
        <v>343</v>
      </c>
      <c r="B252">
        <v>51.403300000000002</v>
      </c>
      <c r="C252">
        <v>0.66388000000000003</v>
      </c>
      <c r="D252">
        <v>18.019600000000001</v>
      </c>
      <c r="E252">
        <v>5.9843999999999999</v>
      </c>
      <c r="F252">
        <v>0.14226</v>
      </c>
      <c r="G252">
        <v>5.3489800000000001</v>
      </c>
      <c r="H252">
        <v>9.7685200000000005</v>
      </c>
      <c r="I252">
        <v>3.0728200000000001</v>
      </c>
      <c r="J252">
        <v>0.40781200000000001</v>
      </c>
      <c r="K252">
        <v>9.4839999999999994E-3</v>
      </c>
      <c r="M252">
        <v>5.16</v>
      </c>
      <c r="N252">
        <v>51.7</v>
      </c>
      <c r="O252">
        <v>0.4</v>
      </c>
      <c r="P252">
        <v>3.59</v>
      </c>
      <c r="Q252">
        <v>4.5999999999999996</v>
      </c>
      <c r="R252">
        <v>0.11</v>
      </c>
      <c r="S252">
        <v>16.5</v>
      </c>
      <c r="T252">
        <v>21.9</v>
      </c>
      <c r="U252">
        <v>0.24</v>
      </c>
      <c r="W252">
        <v>0.77</v>
      </c>
      <c r="X252">
        <v>0.2</v>
      </c>
      <c r="Y252">
        <v>1363.15</v>
      </c>
      <c r="Z252">
        <f t="shared" si="3"/>
        <v>2</v>
      </c>
    </row>
    <row r="253" spans="1:26" x14ac:dyDescent="0.3">
      <c r="A253" t="s">
        <v>344</v>
      </c>
      <c r="B253">
        <v>57.8</v>
      </c>
      <c r="C253">
        <v>0.73</v>
      </c>
      <c r="D253">
        <v>17.600000000000001</v>
      </c>
      <c r="E253">
        <v>4.07</v>
      </c>
      <c r="F253">
        <v>0.04</v>
      </c>
      <c r="G253">
        <v>6.16</v>
      </c>
      <c r="H253">
        <v>9.0299999999999994</v>
      </c>
      <c r="I253">
        <v>3.19</v>
      </c>
      <c r="J253">
        <v>0.57999999999999996</v>
      </c>
      <c r="L253">
        <v>0.12</v>
      </c>
      <c r="N253">
        <v>52.2</v>
      </c>
      <c r="O253">
        <v>0.24</v>
      </c>
      <c r="P253">
        <v>5.84</v>
      </c>
      <c r="Q253">
        <v>4.59</v>
      </c>
      <c r="R253">
        <v>0.1</v>
      </c>
      <c r="S253">
        <v>19.600000000000001</v>
      </c>
      <c r="T253">
        <v>15.8</v>
      </c>
      <c r="U253">
        <v>0.62</v>
      </c>
      <c r="W253">
        <v>0.32</v>
      </c>
      <c r="X253">
        <v>1.5</v>
      </c>
      <c r="Y253">
        <v>1573.15</v>
      </c>
      <c r="Z253">
        <f t="shared" si="3"/>
        <v>15</v>
      </c>
    </row>
    <row r="254" spans="1:26" x14ac:dyDescent="0.3">
      <c r="A254" t="s">
        <v>345</v>
      </c>
      <c r="B254">
        <v>49.054699999999997</v>
      </c>
      <c r="C254">
        <v>0.48883199999999999</v>
      </c>
      <c r="D254">
        <v>14.664999999999999</v>
      </c>
      <c r="E254">
        <v>5.8316800000000004</v>
      </c>
      <c r="F254">
        <v>0.120064</v>
      </c>
      <c r="G254">
        <v>4.2708500000000003</v>
      </c>
      <c r="H254">
        <v>7.5897600000000001</v>
      </c>
      <c r="I254">
        <v>1.0377000000000001</v>
      </c>
      <c r="J254">
        <v>0.24870400000000001</v>
      </c>
      <c r="K254">
        <v>8.5760000000000003E-3</v>
      </c>
      <c r="M254">
        <v>14.24</v>
      </c>
      <c r="N254">
        <v>53.1</v>
      </c>
      <c r="O254">
        <v>0.24</v>
      </c>
      <c r="P254">
        <v>2.38</v>
      </c>
      <c r="Q254">
        <v>6.56</v>
      </c>
      <c r="R254">
        <v>0.17</v>
      </c>
      <c r="S254">
        <v>16.899999999999999</v>
      </c>
      <c r="T254">
        <v>20.2</v>
      </c>
      <c r="U254">
        <v>0.22</v>
      </c>
      <c r="W254">
        <v>0.25</v>
      </c>
      <c r="X254">
        <v>0.8</v>
      </c>
      <c r="Y254">
        <v>1338.15</v>
      </c>
      <c r="Z254">
        <f t="shared" si="3"/>
        <v>8</v>
      </c>
    </row>
    <row r="255" spans="1:26" x14ac:dyDescent="0.3">
      <c r="A255" t="s">
        <v>346</v>
      </c>
      <c r="B255">
        <v>50.625100000000003</v>
      </c>
      <c r="C255">
        <v>0.33407399999999998</v>
      </c>
      <c r="D255">
        <v>16.875</v>
      </c>
      <c r="E255">
        <v>5.0196800000000001</v>
      </c>
      <c r="F255">
        <v>0.119924</v>
      </c>
      <c r="G255">
        <v>3.1608499999999999</v>
      </c>
      <c r="H255">
        <v>7.0412499999999998</v>
      </c>
      <c r="I255">
        <v>1.9187799999999999</v>
      </c>
      <c r="J255">
        <v>0.61675199999999997</v>
      </c>
      <c r="K255">
        <v>3.4264000000000003E-2</v>
      </c>
      <c r="M255">
        <v>14.34</v>
      </c>
      <c r="N255">
        <v>52.1</v>
      </c>
      <c r="O255">
        <v>0.25</v>
      </c>
      <c r="P255">
        <v>2.58</v>
      </c>
      <c r="Q255">
        <v>6.71</v>
      </c>
      <c r="R255">
        <v>0.21</v>
      </c>
      <c r="S255">
        <v>16.8</v>
      </c>
      <c r="T255">
        <v>20.9</v>
      </c>
      <c r="U255">
        <v>0.25</v>
      </c>
      <c r="W255">
        <v>0.11</v>
      </c>
      <c r="X255">
        <v>0.8</v>
      </c>
      <c r="Y255">
        <v>1318.15</v>
      </c>
      <c r="Z255">
        <f t="shared" si="3"/>
        <v>8</v>
      </c>
    </row>
    <row r="256" spans="1:26" x14ac:dyDescent="0.3">
      <c r="A256" t="s">
        <v>347</v>
      </c>
      <c r="B256">
        <v>58</v>
      </c>
      <c r="C256">
        <v>2</v>
      </c>
      <c r="D256">
        <v>14.7</v>
      </c>
      <c r="E256">
        <v>9.9</v>
      </c>
      <c r="F256">
        <v>0.14000000000000001</v>
      </c>
      <c r="G256">
        <v>3.99</v>
      </c>
      <c r="H256">
        <v>7.87</v>
      </c>
      <c r="I256">
        <v>2.64</v>
      </c>
      <c r="J256">
        <v>1.4</v>
      </c>
      <c r="K256">
        <v>0.02</v>
      </c>
      <c r="N256">
        <v>54.9</v>
      </c>
      <c r="O256">
        <v>0.38</v>
      </c>
      <c r="P256">
        <v>1.0900000000000001</v>
      </c>
      <c r="Q256">
        <v>14.9</v>
      </c>
      <c r="R256">
        <v>0.38</v>
      </c>
      <c r="S256">
        <v>24.6</v>
      </c>
      <c r="T256">
        <v>4.9000000000000004</v>
      </c>
      <c r="U256">
        <v>0.12</v>
      </c>
      <c r="W256">
        <v>0.15</v>
      </c>
      <c r="X256">
        <v>1.01325E-4</v>
      </c>
      <c r="Y256">
        <v>1396.15</v>
      </c>
      <c r="Z256">
        <f t="shared" si="3"/>
        <v>1.01325E-3</v>
      </c>
    </row>
    <row r="257" spans="1:26" x14ac:dyDescent="0.3">
      <c r="A257" t="s">
        <v>348</v>
      </c>
      <c r="B257">
        <v>57.2</v>
      </c>
      <c r="C257">
        <v>2.71</v>
      </c>
      <c r="D257">
        <v>13.1</v>
      </c>
      <c r="E257">
        <v>13</v>
      </c>
      <c r="F257">
        <v>0.2</v>
      </c>
      <c r="G257">
        <v>3.11</v>
      </c>
      <c r="H257">
        <v>6.97</v>
      </c>
      <c r="I257">
        <v>2.11</v>
      </c>
      <c r="J257">
        <v>1.48</v>
      </c>
      <c r="K257">
        <v>0.05</v>
      </c>
      <c r="N257">
        <v>53.2</v>
      </c>
      <c r="O257">
        <v>0.43</v>
      </c>
      <c r="P257">
        <v>1.07</v>
      </c>
      <c r="Q257">
        <v>19.3</v>
      </c>
      <c r="R257">
        <v>0.5</v>
      </c>
      <c r="S257">
        <v>22.1</v>
      </c>
      <c r="T257">
        <v>3.89</v>
      </c>
      <c r="U257">
        <v>7.0000000000000007E-2</v>
      </c>
      <c r="V257">
        <v>0.02</v>
      </c>
      <c r="W257">
        <v>0.05</v>
      </c>
      <c r="X257">
        <v>1.01325E-4</v>
      </c>
      <c r="Y257">
        <v>1349.15</v>
      </c>
      <c r="Z257">
        <f t="shared" si="3"/>
        <v>1.01325E-3</v>
      </c>
    </row>
    <row r="258" spans="1:26" x14ac:dyDescent="0.3">
      <c r="A258" t="s">
        <v>349</v>
      </c>
      <c r="B258">
        <v>55.5</v>
      </c>
      <c r="C258">
        <v>2.2200000000000002</v>
      </c>
      <c r="D258">
        <v>13.5</v>
      </c>
      <c r="E258">
        <v>11.5</v>
      </c>
      <c r="F258">
        <v>0.19</v>
      </c>
      <c r="G258">
        <v>3.97</v>
      </c>
      <c r="H258">
        <v>7.54</v>
      </c>
      <c r="I258">
        <v>2.93</v>
      </c>
      <c r="J258">
        <v>1.1599999999999999</v>
      </c>
      <c r="K258">
        <v>0.03</v>
      </c>
      <c r="N258">
        <v>53.9</v>
      </c>
      <c r="O258">
        <v>0.35</v>
      </c>
      <c r="P258">
        <v>1.25</v>
      </c>
      <c r="Q258">
        <v>17.100000000000001</v>
      </c>
      <c r="R258">
        <v>0.44</v>
      </c>
      <c r="S258">
        <v>22.8</v>
      </c>
      <c r="T258">
        <v>4.5599999999999996</v>
      </c>
      <c r="U258">
        <v>0.25</v>
      </c>
      <c r="V258">
        <v>0.03</v>
      </c>
      <c r="W258">
        <v>0.04</v>
      </c>
      <c r="X258">
        <v>1.01325E-4</v>
      </c>
      <c r="Y258">
        <v>1379.15</v>
      </c>
      <c r="Z258">
        <f t="shared" si="3"/>
        <v>1.01325E-3</v>
      </c>
    </row>
    <row r="259" spans="1:26" x14ac:dyDescent="0.3">
      <c r="A259" t="s">
        <v>350</v>
      </c>
      <c r="B259">
        <v>59.4</v>
      </c>
      <c r="C259">
        <v>2.3199999999999998</v>
      </c>
      <c r="D259">
        <v>13.4</v>
      </c>
      <c r="E259">
        <v>9.35</v>
      </c>
      <c r="F259">
        <v>0.17</v>
      </c>
      <c r="G259">
        <v>2.66</v>
      </c>
      <c r="H259">
        <v>5.5</v>
      </c>
      <c r="I259">
        <v>3.74</v>
      </c>
      <c r="J259">
        <v>2.6</v>
      </c>
      <c r="L259">
        <v>0.4</v>
      </c>
      <c r="N259">
        <v>51.7</v>
      </c>
      <c r="O259">
        <v>0.71</v>
      </c>
      <c r="P259">
        <v>1.95</v>
      </c>
      <c r="Q259">
        <v>11.7</v>
      </c>
      <c r="R259">
        <v>0.39</v>
      </c>
      <c r="S259">
        <v>16.899999999999999</v>
      </c>
      <c r="T259">
        <v>16.100000000000001</v>
      </c>
      <c r="U259">
        <v>0.25</v>
      </c>
      <c r="W259">
        <v>0.25</v>
      </c>
      <c r="X259">
        <v>1E-4</v>
      </c>
      <c r="Y259">
        <v>1360.15</v>
      </c>
      <c r="Z259">
        <f t="shared" ref="Z259:Z322" si="4">X259*10</f>
        <v>1E-3</v>
      </c>
    </row>
    <row r="260" spans="1:26" x14ac:dyDescent="0.3">
      <c r="A260" t="s">
        <v>351</v>
      </c>
      <c r="B260">
        <v>56.9</v>
      </c>
      <c r="C260">
        <v>1.59</v>
      </c>
      <c r="D260">
        <v>13.9</v>
      </c>
      <c r="E260">
        <v>9.15</v>
      </c>
      <c r="F260">
        <v>0.21</v>
      </c>
      <c r="G260">
        <v>4.49</v>
      </c>
      <c r="H260">
        <v>7.53</v>
      </c>
      <c r="I260">
        <v>3.55</v>
      </c>
      <c r="J260">
        <v>1.4</v>
      </c>
      <c r="K260">
        <v>0.03</v>
      </c>
      <c r="L260">
        <v>0.22</v>
      </c>
      <c r="N260">
        <v>54.2</v>
      </c>
      <c r="O260">
        <v>0.28000000000000003</v>
      </c>
      <c r="P260">
        <v>1.22</v>
      </c>
      <c r="Q260">
        <v>13.9</v>
      </c>
      <c r="R260">
        <v>0.37</v>
      </c>
      <c r="S260">
        <v>26.1</v>
      </c>
      <c r="T260">
        <v>4.03</v>
      </c>
      <c r="U260">
        <v>0.05</v>
      </c>
      <c r="W260">
        <v>0.05</v>
      </c>
      <c r="X260">
        <v>1E-4</v>
      </c>
      <c r="Y260">
        <v>1408.15</v>
      </c>
      <c r="Z260">
        <f t="shared" si="4"/>
        <v>1E-3</v>
      </c>
    </row>
    <row r="261" spans="1:26" x14ac:dyDescent="0.3">
      <c r="A261" t="s">
        <v>352</v>
      </c>
      <c r="B261">
        <v>57.4</v>
      </c>
      <c r="C261">
        <v>0.56999999999999995</v>
      </c>
      <c r="D261">
        <v>10.4</v>
      </c>
      <c r="E261">
        <v>6.04</v>
      </c>
      <c r="F261">
        <v>0.05</v>
      </c>
      <c r="G261">
        <v>10.199999999999999</v>
      </c>
      <c r="H261">
        <v>11.6</v>
      </c>
      <c r="I261">
        <v>2.0299999999999998</v>
      </c>
      <c r="J261">
        <v>0.83</v>
      </c>
      <c r="K261">
        <v>0.01</v>
      </c>
      <c r="L261">
        <v>0.12</v>
      </c>
      <c r="N261">
        <v>56</v>
      </c>
      <c r="O261">
        <v>0.11</v>
      </c>
      <c r="P261">
        <v>0.54</v>
      </c>
      <c r="Q261">
        <v>3.64</v>
      </c>
      <c r="R261">
        <v>0.09</v>
      </c>
      <c r="S261">
        <v>22.8</v>
      </c>
      <c r="T261">
        <v>17.8</v>
      </c>
      <c r="U261">
        <v>0.12</v>
      </c>
      <c r="W261">
        <v>0.03</v>
      </c>
      <c r="X261">
        <v>1E-4</v>
      </c>
      <c r="Y261">
        <v>1515.15</v>
      </c>
      <c r="Z261">
        <f t="shared" si="4"/>
        <v>1E-3</v>
      </c>
    </row>
    <row r="262" spans="1:26" x14ac:dyDescent="0.3">
      <c r="A262" t="s">
        <v>353</v>
      </c>
      <c r="B262">
        <v>48.9</v>
      </c>
      <c r="C262">
        <v>2.8</v>
      </c>
      <c r="D262">
        <v>14.5</v>
      </c>
      <c r="E262">
        <v>11.6</v>
      </c>
      <c r="F262">
        <v>0.3</v>
      </c>
      <c r="G262">
        <v>7.9</v>
      </c>
      <c r="H262">
        <v>10.199999999999999</v>
      </c>
      <c r="I262">
        <v>3.39</v>
      </c>
      <c r="J262">
        <v>0.27</v>
      </c>
      <c r="K262">
        <v>0.08</v>
      </c>
      <c r="L262">
        <v>0.37</v>
      </c>
      <c r="N262">
        <v>52.6</v>
      </c>
      <c r="O262">
        <v>0.92</v>
      </c>
      <c r="P262">
        <v>3.63</v>
      </c>
      <c r="Q262">
        <v>7.25</v>
      </c>
      <c r="R262">
        <v>0.08</v>
      </c>
      <c r="S262">
        <v>17.7</v>
      </c>
      <c r="T262">
        <v>18.2</v>
      </c>
      <c r="U262">
        <v>0.35</v>
      </c>
      <c r="W262">
        <v>0.23</v>
      </c>
      <c r="X262">
        <v>0.8</v>
      </c>
      <c r="Y262">
        <v>1498.15</v>
      </c>
      <c r="Z262">
        <f t="shared" si="4"/>
        <v>8</v>
      </c>
    </row>
    <row r="263" spans="1:26" x14ac:dyDescent="0.3">
      <c r="A263" t="s">
        <v>354</v>
      </c>
      <c r="B263">
        <v>49</v>
      </c>
      <c r="C263">
        <v>3.06</v>
      </c>
      <c r="D263">
        <v>14</v>
      </c>
      <c r="E263">
        <v>14.1</v>
      </c>
      <c r="F263">
        <v>0.23</v>
      </c>
      <c r="G263">
        <v>6.47</v>
      </c>
      <c r="H263">
        <v>9.58</v>
      </c>
      <c r="I263">
        <v>3.22</v>
      </c>
      <c r="J263">
        <v>0.26</v>
      </c>
      <c r="K263">
        <v>0.06</v>
      </c>
      <c r="L263">
        <v>0.4</v>
      </c>
      <c r="N263">
        <v>51.9</v>
      </c>
      <c r="O263">
        <v>1.02</v>
      </c>
      <c r="P263">
        <v>3.35</v>
      </c>
      <c r="Q263">
        <v>7.98</v>
      </c>
      <c r="R263">
        <v>0.16</v>
      </c>
      <c r="S263">
        <v>16.8</v>
      </c>
      <c r="T263">
        <v>18</v>
      </c>
      <c r="U263">
        <v>0.34</v>
      </c>
      <c r="W263">
        <v>0.2</v>
      </c>
      <c r="X263">
        <v>0.8</v>
      </c>
      <c r="Y263">
        <v>1483.15</v>
      </c>
      <c r="Z263">
        <f t="shared" si="4"/>
        <v>8</v>
      </c>
    </row>
    <row r="264" spans="1:26" x14ac:dyDescent="0.3">
      <c r="A264" t="s">
        <v>355</v>
      </c>
      <c r="B264">
        <v>49.2</v>
      </c>
      <c r="C264">
        <v>1.1100000000000001</v>
      </c>
      <c r="D264">
        <v>16</v>
      </c>
      <c r="E264">
        <v>8.6300000000000008</v>
      </c>
      <c r="F264">
        <v>0.05</v>
      </c>
      <c r="G264">
        <v>9.5</v>
      </c>
      <c r="H264">
        <v>11.8</v>
      </c>
      <c r="I264">
        <v>2.61</v>
      </c>
      <c r="J264">
        <v>0.08</v>
      </c>
      <c r="K264">
        <v>0.11</v>
      </c>
      <c r="L264">
        <v>0.08</v>
      </c>
      <c r="N264">
        <v>51.4</v>
      </c>
      <c r="O264">
        <v>0.5</v>
      </c>
      <c r="P264">
        <v>6.03</v>
      </c>
      <c r="Q264">
        <v>4.78</v>
      </c>
      <c r="R264">
        <v>0.09</v>
      </c>
      <c r="S264">
        <v>18.7</v>
      </c>
      <c r="T264">
        <v>17.7</v>
      </c>
      <c r="U264">
        <v>0.1</v>
      </c>
      <c r="W264">
        <v>0.55000000000000004</v>
      </c>
      <c r="X264">
        <v>0.8</v>
      </c>
      <c r="Y264">
        <v>1513.15</v>
      </c>
      <c r="Z264">
        <f t="shared" si="4"/>
        <v>8</v>
      </c>
    </row>
    <row r="265" spans="1:26" x14ac:dyDescent="0.3">
      <c r="A265" t="s">
        <v>356</v>
      </c>
      <c r="B265">
        <v>49.1</v>
      </c>
      <c r="C265">
        <v>1.82</v>
      </c>
      <c r="D265">
        <v>15.6</v>
      </c>
      <c r="E265">
        <v>11.2</v>
      </c>
      <c r="F265">
        <v>0.19</v>
      </c>
      <c r="G265">
        <v>7.64</v>
      </c>
      <c r="H265">
        <v>9.77</v>
      </c>
      <c r="I265">
        <v>3.57</v>
      </c>
      <c r="J265">
        <v>0.14000000000000001</v>
      </c>
      <c r="K265">
        <v>0.03</v>
      </c>
      <c r="L265">
        <v>0.13</v>
      </c>
      <c r="N265">
        <v>52.1</v>
      </c>
      <c r="O265">
        <v>0.8</v>
      </c>
      <c r="P265">
        <v>4.28</v>
      </c>
      <c r="Q265">
        <v>7.77</v>
      </c>
      <c r="R265">
        <v>0.21</v>
      </c>
      <c r="S265">
        <v>19.2</v>
      </c>
      <c r="T265">
        <v>14.8</v>
      </c>
      <c r="U265">
        <v>0.44</v>
      </c>
      <c r="W265">
        <v>0.17</v>
      </c>
      <c r="X265">
        <v>0.8</v>
      </c>
      <c r="Y265">
        <v>1503.15</v>
      </c>
      <c r="Z265">
        <f t="shared" si="4"/>
        <v>8</v>
      </c>
    </row>
    <row r="266" spans="1:26" x14ac:dyDescent="0.3">
      <c r="A266" t="s">
        <v>357</v>
      </c>
      <c r="B266">
        <v>50.2</v>
      </c>
      <c r="C266">
        <v>1.4</v>
      </c>
      <c r="D266">
        <v>15.8</v>
      </c>
      <c r="E266">
        <v>9.48</v>
      </c>
      <c r="F266">
        <v>0.14000000000000001</v>
      </c>
      <c r="G266">
        <v>8.01</v>
      </c>
      <c r="H266">
        <v>10.6</v>
      </c>
      <c r="I266">
        <v>3.13</v>
      </c>
      <c r="J266">
        <v>0.12</v>
      </c>
      <c r="K266">
        <v>0.05</v>
      </c>
      <c r="L266">
        <v>0.15</v>
      </c>
      <c r="N266">
        <v>51</v>
      </c>
      <c r="O266">
        <v>0.69</v>
      </c>
      <c r="P266">
        <v>5.83</v>
      </c>
      <c r="Q266">
        <v>6.04</v>
      </c>
      <c r="R266">
        <v>0.27</v>
      </c>
      <c r="S266">
        <v>18.3</v>
      </c>
      <c r="T266">
        <v>16.100000000000001</v>
      </c>
      <c r="U266">
        <v>0.41</v>
      </c>
      <c r="W266">
        <v>0.36</v>
      </c>
      <c r="X266">
        <v>0.8</v>
      </c>
      <c r="Y266">
        <v>1513.15</v>
      </c>
      <c r="Z266">
        <f t="shared" si="4"/>
        <v>8</v>
      </c>
    </row>
    <row r="267" spans="1:26" x14ac:dyDescent="0.3">
      <c r="A267" t="s">
        <v>358</v>
      </c>
      <c r="B267">
        <v>48.7</v>
      </c>
      <c r="C267">
        <v>1.9</v>
      </c>
      <c r="D267">
        <v>15.3</v>
      </c>
      <c r="E267">
        <v>11.5</v>
      </c>
      <c r="F267">
        <v>0.09</v>
      </c>
      <c r="G267">
        <v>7.27</v>
      </c>
      <c r="H267">
        <v>9.6199999999999992</v>
      </c>
      <c r="I267">
        <v>3.61</v>
      </c>
      <c r="J267">
        <v>0.15</v>
      </c>
      <c r="K267">
        <v>0.08</v>
      </c>
      <c r="L267">
        <v>0.13</v>
      </c>
      <c r="N267">
        <v>52</v>
      </c>
      <c r="O267">
        <v>0.69</v>
      </c>
      <c r="P267">
        <v>4.04</v>
      </c>
      <c r="Q267">
        <v>7.34</v>
      </c>
      <c r="R267">
        <v>0.17</v>
      </c>
      <c r="S267">
        <v>18.7</v>
      </c>
      <c r="T267">
        <v>15.9</v>
      </c>
      <c r="U267">
        <v>0.43</v>
      </c>
      <c r="W267">
        <v>0.21</v>
      </c>
      <c r="X267">
        <v>0.8</v>
      </c>
      <c r="Y267">
        <v>1488.15</v>
      </c>
      <c r="Z267">
        <f t="shared" si="4"/>
        <v>8</v>
      </c>
    </row>
    <row r="268" spans="1:26" x14ac:dyDescent="0.3">
      <c r="A268" t="s">
        <v>359</v>
      </c>
      <c r="B268">
        <v>49.8</v>
      </c>
      <c r="C268">
        <v>2.2999999999999998</v>
      </c>
      <c r="D268">
        <v>13.7</v>
      </c>
      <c r="E268">
        <v>12</v>
      </c>
      <c r="F268">
        <v>0.22</v>
      </c>
      <c r="G268">
        <v>6.68</v>
      </c>
      <c r="H268">
        <v>10.7</v>
      </c>
      <c r="I268">
        <v>3.18</v>
      </c>
      <c r="J268">
        <v>0.19</v>
      </c>
      <c r="L268">
        <v>0.32</v>
      </c>
      <c r="N268">
        <v>52</v>
      </c>
      <c r="O268">
        <v>0.85</v>
      </c>
      <c r="P268">
        <v>3.05</v>
      </c>
      <c r="Q268">
        <v>7.15</v>
      </c>
      <c r="R268">
        <v>0.18</v>
      </c>
      <c r="S268">
        <v>17</v>
      </c>
      <c r="T268">
        <v>19.2</v>
      </c>
      <c r="U268">
        <v>0.34</v>
      </c>
      <c r="W268">
        <v>0.41</v>
      </c>
      <c r="X268">
        <v>0.2</v>
      </c>
      <c r="Y268">
        <v>1421.15</v>
      </c>
      <c r="Z268">
        <f t="shared" si="4"/>
        <v>2</v>
      </c>
    </row>
    <row r="269" spans="1:26" x14ac:dyDescent="0.3">
      <c r="A269" t="s">
        <v>360</v>
      </c>
      <c r="B269">
        <v>50</v>
      </c>
      <c r="C269">
        <v>2.4700000000000002</v>
      </c>
      <c r="D269">
        <v>13.7</v>
      </c>
      <c r="E269">
        <v>11.7</v>
      </c>
      <c r="F269">
        <v>0.19</v>
      </c>
      <c r="G269">
        <v>6.6</v>
      </c>
      <c r="H269">
        <v>10.5</v>
      </c>
      <c r="I269">
        <v>3.36</v>
      </c>
      <c r="J269">
        <v>0.22</v>
      </c>
      <c r="L269">
        <v>0.36</v>
      </c>
      <c r="N269">
        <v>52.8</v>
      </c>
      <c r="O269">
        <v>0.73</v>
      </c>
      <c r="P269">
        <v>2.4700000000000002</v>
      </c>
      <c r="Q269">
        <v>7.21</v>
      </c>
      <c r="R269">
        <v>0.19</v>
      </c>
      <c r="S269">
        <v>17.899999999999999</v>
      </c>
      <c r="T269">
        <v>18.600000000000001</v>
      </c>
      <c r="U269">
        <v>0.33</v>
      </c>
      <c r="W269">
        <v>0.31</v>
      </c>
      <c r="X269">
        <v>0.2</v>
      </c>
      <c r="Y269">
        <v>1425.15</v>
      </c>
      <c r="Z269">
        <f t="shared" si="4"/>
        <v>2</v>
      </c>
    </row>
    <row r="270" spans="1:26" x14ac:dyDescent="0.3">
      <c r="A270" t="s">
        <v>361</v>
      </c>
      <c r="B270">
        <v>49</v>
      </c>
      <c r="C270">
        <v>3.7</v>
      </c>
      <c r="D270">
        <v>12.5</v>
      </c>
      <c r="E270">
        <v>13.6</v>
      </c>
      <c r="F270">
        <v>0.25</v>
      </c>
      <c r="G270">
        <v>5.91</v>
      </c>
      <c r="H270">
        <v>9.66</v>
      </c>
      <c r="I270">
        <v>3.29</v>
      </c>
      <c r="J270">
        <v>0.28000000000000003</v>
      </c>
      <c r="L270">
        <v>0.53</v>
      </c>
      <c r="N270">
        <v>52.4</v>
      </c>
      <c r="O270">
        <v>0.95</v>
      </c>
      <c r="P270">
        <v>2.13</v>
      </c>
      <c r="Q270">
        <v>8.67</v>
      </c>
      <c r="R270">
        <v>0.27</v>
      </c>
      <c r="S270">
        <v>18</v>
      </c>
      <c r="T270">
        <v>16.7</v>
      </c>
      <c r="U270">
        <v>0.3</v>
      </c>
      <c r="W270">
        <v>0.17</v>
      </c>
      <c r="X270">
        <v>0.2</v>
      </c>
      <c r="Y270">
        <v>1399.15</v>
      </c>
      <c r="Z270">
        <f t="shared" si="4"/>
        <v>2</v>
      </c>
    </row>
    <row r="271" spans="1:26" x14ac:dyDescent="0.3">
      <c r="A271" t="s">
        <v>362</v>
      </c>
      <c r="B271">
        <v>49.2</v>
      </c>
      <c r="C271">
        <v>1.02</v>
      </c>
      <c r="D271">
        <v>15.6</v>
      </c>
      <c r="E271">
        <v>11.1</v>
      </c>
      <c r="F271">
        <v>0.27</v>
      </c>
      <c r="G271">
        <v>8.32</v>
      </c>
      <c r="H271">
        <v>11.6</v>
      </c>
      <c r="I271">
        <v>2.2799999999999998</v>
      </c>
      <c r="J271">
        <v>0.14000000000000001</v>
      </c>
      <c r="K271">
        <v>0.11</v>
      </c>
      <c r="L271">
        <v>0.16</v>
      </c>
      <c r="N271">
        <v>51.9</v>
      </c>
      <c r="O271">
        <v>0.53</v>
      </c>
      <c r="P271">
        <v>5.56</v>
      </c>
      <c r="Q271">
        <v>6.19</v>
      </c>
      <c r="R271">
        <v>0.08</v>
      </c>
      <c r="S271">
        <v>18.5</v>
      </c>
      <c r="T271">
        <v>17.2</v>
      </c>
      <c r="U271">
        <v>0.3</v>
      </c>
      <c r="W271">
        <v>0.37</v>
      </c>
      <c r="X271">
        <v>0.8</v>
      </c>
      <c r="Y271">
        <v>1508.15</v>
      </c>
      <c r="Z271">
        <f t="shared" si="4"/>
        <v>8</v>
      </c>
    </row>
    <row r="272" spans="1:26" x14ac:dyDescent="0.3">
      <c r="A272" t="s">
        <v>363</v>
      </c>
      <c r="B272">
        <v>48.9</v>
      </c>
      <c r="C272">
        <v>1.72</v>
      </c>
      <c r="D272">
        <v>15.4</v>
      </c>
      <c r="E272">
        <v>11.9</v>
      </c>
      <c r="F272">
        <v>0.22</v>
      </c>
      <c r="G272">
        <v>7.88</v>
      </c>
      <c r="H272">
        <v>10.4</v>
      </c>
      <c r="I272">
        <v>3.12</v>
      </c>
      <c r="J272">
        <v>0.16</v>
      </c>
      <c r="K272">
        <v>0.08</v>
      </c>
      <c r="L272">
        <v>0.26</v>
      </c>
      <c r="N272">
        <v>52</v>
      </c>
      <c r="O272">
        <v>0.92</v>
      </c>
      <c r="P272">
        <v>4.4000000000000004</v>
      </c>
      <c r="Q272">
        <v>6.49</v>
      </c>
      <c r="S272">
        <v>18.100000000000001</v>
      </c>
      <c r="T272">
        <v>18.2</v>
      </c>
      <c r="U272">
        <v>0.35</v>
      </c>
      <c r="W272">
        <v>0.2</v>
      </c>
      <c r="X272">
        <v>0.8</v>
      </c>
      <c r="Y272">
        <v>1498.15</v>
      </c>
      <c r="Z272">
        <f t="shared" si="4"/>
        <v>8</v>
      </c>
    </row>
    <row r="273" spans="1:26" x14ac:dyDescent="0.3">
      <c r="A273" t="s">
        <v>364</v>
      </c>
      <c r="B273">
        <v>49.3</v>
      </c>
      <c r="C273">
        <v>0.89</v>
      </c>
      <c r="D273">
        <v>15.9</v>
      </c>
      <c r="E273">
        <v>10.1</v>
      </c>
      <c r="F273">
        <v>0.15</v>
      </c>
      <c r="G273">
        <v>8.4600000000000009</v>
      </c>
      <c r="H273">
        <v>11.9</v>
      </c>
      <c r="I273">
        <v>2.23</v>
      </c>
      <c r="J273">
        <v>0.12</v>
      </c>
      <c r="K273">
        <v>0.08</v>
      </c>
      <c r="N273">
        <v>51.9</v>
      </c>
      <c r="O273">
        <v>0.37</v>
      </c>
      <c r="P273">
        <v>5.33</v>
      </c>
      <c r="Q273">
        <v>6.19</v>
      </c>
      <c r="R273">
        <v>0.13</v>
      </c>
      <c r="S273">
        <v>19.2</v>
      </c>
      <c r="T273">
        <v>16.2</v>
      </c>
      <c r="U273">
        <v>0.27</v>
      </c>
      <c r="W273">
        <v>0.44</v>
      </c>
      <c r="X273">
        <v>0.8</v>
      </c>
      <c r="Y273">
        <v>1523.15</v>
      </c>
      <c r="Z273">
        <f t="shared" si="4"/>
        <v>8</v>
      </c>
    </row>
    <row r="274" spans="1:26" x14ac:dyDescent="0.3">
      <c r="A274" t="s">
        <v>365</v>
      </c>
      <c r="B274">
        <v>49</v>
      </c>
      <c r="C274">
        <v>0.9</v>
      </c>
      <c r="D274">
        <v>16.3</v>
      </c>
      <c r="E274">
        <v>9.7899999999999991</v>
      </c>
      <c r="F274">
        <v>0.13</v>
      </c>
      <c r="G274">
        <v>9.1199999999999992</v>
      </c>
      <c r="H274">
        <v>11.5</v>
      </c>
      <c r="I274">
        <v>2.33</v>
      </c>
      <c r="J274">
        <v>0.11</v>
      </c>
      <c r="K274">
        <v>0.11</v>
      </c>
      <c r="L274">
        <v>0.06</v>
      </c>
      <c r="N274">
        <v>51.4</v>
      </c>
      <c r="O274">
        <v>0.55000000000000004</v>
      </c>
      <c r="P274">
        <v>5.47</v>
      </c>
      <c r="Q274">
        <v>5.76</v>
      </c>
      <c r="R274">
        <v>0.21</v>
      </c>
      <c r="S274">
        <v>18.2</v>
      </c>
      <c r="T274">
        <v>17.399999999999999</v>
      </c>
      <c r="U274">
        <v>0.32</v>
      </c>
      <c r="W274">
        <v>0.28000000000000003</v>
      </c>
      <c r="X274">
        <v>0.8</v>
      </c>
      <c r="Y274">
        <v>1538.15</v>
      </c>
      <c r="Z274">
        <f t="shared" si="4"/>
        <v>8</v>
      </c>
    </row>
    <row r="275" spans="1:26" x14ac:dyDescent="0.3">
      <c r="A275" t="s">
        <v>366</v>
      </c>
      <c r="B275">
        <v>47.7</v>
      </c>
      <c r="C275">
        <v>1.06</v>
      </c>
      <c r="D275">
        <v>16.71</v>
      </c>
      <c r="E275">
        <v>7.09</v>
      </c>
      <c r="F275">
        <v>0.1</v>
      </c>
      <c r="G275">
        <v>8.0299999999999994</v>
      </c>
      <c r="H275">
        <v>8.34</v>
      </c>
      <c r="I275">
        <v>3.95</v>
      </c>
      <c r="J275">
        <v>1.45</v>
      </c>
      <c r="K275">
        <v>0.03</v>
      </c>
      <c r="L275">
        <v>0.43</v>
      </c>
      <c r="N275">
        <v>52.04</v>
      </c>
      <c r="O275">
        <v>0.47</v>
      </c>
      <c r="P275">
        <v>6.43</v>
      </c>
      <c r="Q275">
        <v>5.47</v>
      </c>
      <c r="R275">
        <v>0.02</v>
      </c>
      <c r="S275">
        <v>18.21</v>
      </c>
      <c r="T275">
        <v>16.95</v>
      </c>
      <c r="U275">
        <v>0.84</v>
      </c>
      <c r="W275">
        <v>0.03</v>
      </c>
      <c r="X275">
        <v>1.4</v>
      </c>
      <c r="Y275">
        <v>1493.15</v>
      </c>
      <c r="Z275">
        <f t="shared" si="4"/>
        <v>14</v>
      </c>
    </row>
    <row r="276" spans="1:26" x14ac:dyDescent="0.3">
      <c r="A276" t="s">
        <v>367</v>
      </c>
      <c r="B276">
        <v>47.94</v>
      </c>
      <c r="C276">
        <v>1.0900000000000001</v>
      </c>
      <c r="D276">
        <v>16.02</v>
      </c>
      <c r="E276">
        <v>7.98</v>
      </c>
      <c r="F276">
        <v>0.08</v>
      </c>
      <c r="G276">
        <v>10.02</v>
      </c>
      <c r="H276">
        <v>9.06</v>
      </c>
      <c r="I276">
        <v>3.74</v>
      </c>
      <c r="J276">
        <v>1.4</v>
      </c>
      <c r="L276">
        <v>0.3</v>
      </c>
      <c r="N276">
        <v>52.94</v>
      </c>
      <c r="O276">
        <v>0.28000000000000003</v>
      </c>
      <c r="P276">
        <v>7.48</v>
      </c>
      <c r="Q276">
        <v>5.72</v>
      </c>
      <c r="R276">
        <v>0.05</v>
      </c>
      <c r="S276">
        <v>20.11</v>
      </c>
      <c r="T276">
        <v>12.89</v>
      </c>
      <c r="U276">
        <v>1.05</v>
      </c>
      <c r="X276">
        <v>2</v>
      </c>
      <c r="Y276">
        <v>1633.15</v>
      </c>
      <c r="Z276">
        <f t="shared" si="4"/>
        <v>20</v>
      </c>
    </row>
    <row r="277" spans="1:26" x14ac:dyDescent="0.3">
      <c r="A277" t="s">
        <v>368</v>
      </c>
      <c r="B277">
        <v>47.42</v>
      </c>
      <c r="C277">
        <v>1.17</v>
      </c>
      <c r="D277">
        <v>16.86</v>
      </c>
      <c r="E277">
        <v>8.16</v>
      </c>
      <c r="F277">
        <v>0.1</v>
      </c>
      <c r="G277">
        <v>8.59</v>
      </c>
      <c r="H277">
        <v>8.2100000000000009</v>
      </c>
      <c r="I277">
        <v>4.12</v>
      </c>
      <c r="J277">
        <v>1.57</v>
      </c>
      <c r="L277">
        <v>0.35</v>
      </c>
      <c r="N277">
        <v>51.55</v>
      </c>
      <c r="O277">
        <v>0.6</v>
      </c>
      <c r="P277">
        <v>9.9</v>
      </c>
      <c r="Q277">
        <v>6.65</v>
      </c>
      <c r="R277">
        <v>0.13</v>
      </c>
      <c r="S277">
        <v>17.399999999999999</v>
      </c>
      <c r="T277">
        <v>13.33</v>
      </c>
      <c r="U277">
        <v>1.46</v>
      </c>
      <c r="X277">
        <v>2</v>
      </c>
      <c r="Y277">
        <v>1613.15</v>
      </c>
      <c r="Z277">
        <f t="shared" si="4"/>
        <v>20</v>
      </c>
    </row>
    <row r="278" spans="1:26" x14ac:dyDescent="0.3">
      <c r="A278" t="s">
        <v>369</v>
      </c>
      <c r="B278">
        <v>48.94</v>
      </c>
      <c r="C278">
        <v>1.1399999999999999</v>
      </c>
      <c r="D278">
        <v>16.73</v>
      </c>
      <c r="E278">
        <v>7.73</v>
      </c>
      <c r="F278">
        <v>0.15</v>
      </c>
      <c r="G278">
        <v>8.82</v>
      </c>
      <c r="H278">
        <v>8.66</v>
      </c>
      <c r="I278">
        <v>4.07</v>
      </c>
      <c r="J278">
        <v>1.54</v>
      </c>
      <c r="L278">
        <v>0.5</v>
      </c>
      <c r="N278">
        <v>51.68</v>
      </c>
      <c r="O278">
        <v>0.36</v>
      </c>
      <c r="P278">
        <v>8.77</v>
      </c>
      <c r="Q278">
        <v>6.35</v>
      </c>
      <c r="R278">
        <v>0.11</v>
      </c>
      <c r="S278">
        <v>18.989999999999998</v>
      </c>
      <c r="T278">
        <v>13.09</v>
      </c>
      <c r="U278">
        <v>1.1200000000000001</v>
      </c>
      <c r="X278">
        <v>2</v>
      </c>
      <c r="Y278">
        <v>1653.15</v>
      </c>
      <c r="Z278">
        <f t="shared" si="4"/>
        <v>20</v>
      </c>
    </row>
    <row r="279" spans="1:26" x14ac:dyDescent="0.3">
      <c r="A279" t="s">
        <v>370</v>
      </c>
      <c r="B279">
        <v>48.41</v>
      </c>
      <c r="C279">
        <v>0.98</v>
      </c>
      <c r="D279">
        <v>15.71</v>
      </c>
      <c r="E279">
        <v>8.1</v>
      </c>
      <c r="F279">
        <v>7.0000000000000007E-2</v>
      </c>
      <c r="G279">
        <v>10.4</v>
      </c>
      <c r="H279">
        <v>9.6300000000000008</v>
      </c>
      <c r="I279">
        <v>3.63</v>
      </c>
      <c r="J279">
        <v>1.49</v>
      </c>
      <c r="L279">
        <v>0.38</v>
      </c>
      <c r="M279">
        <v>2.8</v>
      </c>
      <c r="N279">
        <v>52.73</v>
      </c>
      <c r="O279">
        <v>0.33</v>
      </c>
      <c r="P279">
        <v>6.47</v>
      </c>
      <c r="Q279">
        <v>6.01</v>
      </c>
      <c r="R279">
        <v>0.12</v>
      </c>
      <c r="S279">
        <v>21.08</v>
      </c>
      <c r="T279">
        <v>12.91</v>
      </c>
      <c r="U279">
        <v>0.81</v>
      </c>
      <c r="X279">
        <v>1.6</v>
      </c>
      <c r="Y279">
        <v>1653.15</v>
      </c>
      <c r="Z279">
        <f t="shared" si="4"/>
        <v>16</v>
      </c>
    </row>
    <row r="280" spans="1:26" x14ac:dyDescent="0.3">
      <c r="A280" t="s">
        <v>371</v>
      </c>
      <c r="B280">
        <v>47.67</v>
      </c>
      <c r="C280">
        <v>1.1000000000000001</v>
      </c>
      <c r="D280">
        <v>16.55</v>
      </c>
      <c r="E280">
        <v>7.98</v>
      </c>
      <c r="F280">
        <v>0.15</v>
      </c>
      <c r="G280">
        <v>8.9700000000000006</v>
      </c>
      <c r="H280">
        <v>9.0500000000000007</v>
      </c>
      <c r="I280">
        <v>4.05</v>
      </c>
      <c r="J280">
        <v>1.52</v>
      </c>
      <c r="L280">
        <v>0.47</v>
      </c>
      <c r="N280">
        <v>52.59</v>
      </c>
      <c r="O280">
        <v>0.46</v>
      </c>
      <c r="P280">
        <v>7.81</v>
      </c>
      <c r="Q280">
        <v>6.15</v>
      </c>
      <c r="R280">
        <v>0.11</v>
      </c>
      <c r="S280">
        <v>19.399999999999999</v>
      </c>
      <c r="T280">
        <v>14.2</v>
      </c>
      <c r="U280">
        <v>0.91</v>
      </c>
      <c r="X280">
        <v>1.6</v>
      </c>
      <c r="Y280">
        <v>1613.15</v>
      </c>
      <c r="Z280">
        <f t="shared" si="4"/>
        <v>16</v>
      </c>
    </row>
    <row r="281" spans="1:26" x14ac:dyDescent="0.3">
      <c r="A281" t="s">
        <v>372</v>
      </c>
      <c r="B281">
        <v>47</v>
      </c>
      <c r="C281">
        <v>1.23</v>
      </c>
      <c r="D281">
        <v>15.1</v>
      </c>
      <c r="E281">
        <v>9.84</v>
      </c>
      <c r="F281">
        <v>0.17</v>
      </c>
      <c r="G281">
        <v>10.3</v>
      </c>
      <c r="H281">
        <v>7.56</v>
      </c>
      <c r="I281">
        <v>3.19</v>
      </c>
      <c r="J281">
        <v>3.78</v>
      </c>
      <c r="K281">
        <v>7.0000000000000007E-2</v>
      </c>
      <c r="L281">
        <v>1.52</v>
      </c>
      <c r="N281">
        <v>52.6</v>
      </c>
      <c r="O281">
        <v>0.3</v>
      </c>
      <c r="P281">
        <v>7.26</v>
      </c>
      <c r="Q281">
        <v>6.15</v>
      </c>
      <c r="R281">
        <v>0.17</v>
      </c>
      <c r="S281">
        <v>19.399999999999999</v>
      </c>
      <c r="T281">
        <v>13.3</v>
      </c>
      <c r="U281">
        <v>1.04</v>
      </c>
      <c r="W281">
        <v>0.51</v>
      </c>
      <c r="X281">
        <v>2.4</v>
      </c>
      <c r="Y281">
        <v>1673.15</v>
      </c>
      <c r="Z281">
        <f t="shared" si="4"/>
        <v>24</v>
      </c>
    </row>
    <row r="282" spans="1:26" x14ac:dyDescent="0.3">
      <c r="A282" t="s">
        <v>373</v>
      </c>
      <c r="B282">
        <v>47.7</v>
      </c>
      <c r="C282">
        <v>0.94</v>
      </c>
      <c r="D282">
        <v>15.3</v>
      </c>
      <c r="E282">
        <v>8.75</v>
      </c>
      <c r="F282">
        <v>0.17</v>
      </c>
      <c r="G282">
        <v>12.4</v>
      </c>
      <c r="H282">
        <v>9.0299999999999994</v>
      </c>
      <c r="I282">
        <v>2.4700000000000002</v>
      </c>
      <c r="J282">
        <v>2.16</v>
      </c>
      <c r="K282">
        <v>0.12</v>
      </c>
      <c r="L282">
        <v>0.96</v>
      </c>
      <c r="N282">
        <v>52.6</v>
      </c>
      <c r="O282">
        <v>0.2</v>
      </c>
      <c r="P282">
        <v>7.33</v>
      </c>
      <c r="Q282">
        <v>5.19</v>
      </c>
      <c r="R282">
        <v>0.18</v>
      </c>
      <c r="S282">
        <v>21.9</v>
      </c>
      <c r="T282">
        <v>11.6</v>
      </c>
      <c r="U282">
        <v>0.77</v>
      </c>
      <c r="W282">
        <v>0.84</v>
      </c>
      <c r="X282">
        <v>2.4</v>
      </c>
      <c r="Y282">
        <v>1713.15</v>
      </c>
      <c r="Z282">
        <f t="shared" si="4"/>
        <v>24</v>
      </c>
    </row>
    <row r="283" spans="1:26" x14ac:dyDescent="0.3">
      <c r="A283" t="s">
        <v>374</v>
      </c>
      <c r="B283">
        <v>46.5</v>
      </c>
      <c r="C283">
        <v>1.1299999999999999</v>
      </c>
      <c r="D283">
        <v>14.5</v>
      </c>
      <c r="E283">
        <v>8.51</v>
      </c>
      <c r="F283">
        <v>0.2</v>
      </c>
      <c r="G283">
        <v>13.6</v>
      </c>
      <c r="H283">
        <v>9.39</v>
      </c>
      <c r="I283">
        <v>2.37</v>
      </c>
      <c r="J283">
        <v>1.95</v>
      </c>
      <c r="K283">
        <v>0.1</v>
      </c>
      <c r="L283">
        <v>1.03</v>
      </c>
      <c r="N283">
        <v>53.3</v>
      </c>
      <c r="O283">
        <v>0.2</v>
      </c>
      <c r="P283">
        <v>6.82</v>
      </c>
      <c r="Q283">
        <v>4.99</v>
      </c>
      <c r="R283">
        <v>0.18</v>
      </c>
      <c r="S283">
        <v>21.2</v>
      </c>
      <c r="T283">
        <v>12.6</v>
      </c>
      <c r="U283">
        <v>0.96</v>
      </c>
      <c r="W283">
        <v>0.63</v>
      </c>
      <c r="X283">
        <v>2.6</v>
      </c>
      <c r="Y283">
        <v>1713.15</v>
      </c>
      <c r="Z283">
        <f t="shared" si="4"/>
        <v>26</v>
      </c>
    </row>
    <row r="284" spans="1:26" x14ac:dyDescent="0.3">
      <c r="A284" t="s">
        <v>374</v>
      </c>
      <c r="B284">
        <v>46.5</v>
      </c>
      <c r="C284">
        <v>1.1299999999999999</v>
      </c>
      <c r="D284">
        <v>14.5</v>
      </c>
      <c r="E284">
        <v>8.51</v>
      </c>
      <c r="F284">
        <v>0.2</v>
      </c>
      <c r="G284">
        <v>13.6</v>
      </c>
      <c r="H284">
        <v>9.39</v>
      </c>
      <c r="I284">
        <v>2.37</v>
      </c>
      <c r="J284">
        <v>1.95</v>
      </c>
      <c r="K284">
        <v>0.1</v>
      </c>
      <c r="L284">
        <v>1.03</v>
      </c>
      <c r="N284">
        <v>53.3</v>
      </c>
      <c r="O284">
        <v>0.2</v>
      </c>
      <c r="P284">
        <v>6.82</v>
      </c>
      <c r="Q284">
        <v>4.99</v>
      </c>
      <c r="R284">
        <v>0.18</v>
      </c>
      <c r="S284">
        <v>21.2</v>
      </c>
      <c r="T284">
        <v>12.6</v>
      </c>
      <c r="U284">
        <v>0.96</v>
      </c>
      <c r="W284">
        <v>0.63</v>
      </c>
      <c r="X284">
        <v>2.6</v>
      </c>
      <c r="Y284">
        <v>1713.15</v>
      </c>
      <c r="Z284">
        <f t="shared" si="4"/>
        <v>26</v>
      </c>
    </row>
    <row r="285" spans="1:26" x14ac:dyDescent="0.3">
      <c r="A285" t="s">
        <v>375</v>
      </c>
      <c r="B285">
        <v>47.6</v>
      </c>
      <c r="C285">
        <v>0.89</v>
      </c>
      <c r="D285">
        <v>15.7</v>
      </c>
      <c r="E285">
        <v>7.29</v>
      </c>
      <c r="F285">
        <v>0.16</v>
      </c>
      <c r="G285">
        <v>10.6</v>
      </c>
      <c r="H285">
        <v>8.43</v>
      </c>
      <c r="I285">
        <v>2.66</v>
      </c>
      <c r="J285">
        <v>3.24</v>
      </c>
      <c r="K285">
        <v>0.09</v>
      </c>
      <c r="L285">
        <v>1.1399999999999999</v>
      </c>
      <c r="M285">
        <v>3.19</v>
      </c>
      <c r="N285">
        <v>52.1</v>
      </c>
      <c r="O285">
        <v>0.22</v>
      </c>
      <c r="P285">
        <v>7.54</v>
      </c>
      <c r="Q285">
        <v>4.5999999999999996</v>
      </c>
      <c r="R285">
        <v>0.18</v>
      </c>
      <c r="S285">
        <v>20.9</v>
      </c>
      <c r="T285">
        <v>12.9</v>
      </c>
      <c r="U285">
        <v>0.91</v>
      </c>
      <c r="W285">
        <v>0.54</v>
      </c>
      <c r="X285">
        <v>2.4</v>
      </c>
      <c r="Y285">
        <v>1693.15</v>
      </c>
      <c r="Z285">
        <f t="shared" si="4"/>
        <v>24</v>
      </c>
    </row>
    <row r="286" spans="1:26" x14ac:dyDescent="0.3">
      <c r="A286" t="s">
        <v>376</v>
      </c>
      <c r="B286">
        <v>45.3</v>
      </c>
      <c r="C286">
        <v>1.31</v>
      </c>
      <c r="D286">
        <v>14.9</v>
      </c>
      <c r="E286">
        <v>9.35</v>
      </c>
      <c r="F286">
        <v>0.18</v>
      </c>
      <c r="G286">
        <v>10.7</v>
      </c>
      <c r="H286">
        <v>7.58</v>
      </c>
      <c r="I286">
        <v>4.0999999999999996</v>
      </c>
      <c r="J286">
        <v>4.12</v>
      </c>
      <c r="K286">
        <v>0.05</v>
      </c>
      <c r="L286">
        <v>1.65</v>
      </c>
      <c r="N286">
        <v>51.7</v>
      </c>
      <c r="O286">
        <v>0.35</v>
      </c>
      <c r="P286">
        <v>8.0500000000000007</v>
      </c>
      <c r="Q286">
        <v>5.13</v>
      </c>
      <c r="R286">
        <v>0.14000000000000001</v>
      </c>
      <c r="S286">
        <v>18.399999999999999</v>
      </c>
      <c r="T286">
        <v>14.5</v>
      </c>
      <c r="U286">
        <v>1.3</v>
      </c>
      <c r="W286">
        <v>0.42</v>
      </c>
      <c r="X286">
        <v>2.6</v>
      </c>
      <c r="Y286">
        <v>1673.15</v>
      </c>
      <c r="Z286">
        <f t="shared" si="4"/>
        <v>26</v>
      </c>
    </row>
    <row r="287" spans="1:26" x14ac:dyDescent="0.3">
      <c r="A287" t="s">
        <v>376</v>
      </c>
      <c r="B287">
        <v>45.3</v>
      </c>
      <c r="C287">
        <v>1.31</v>
      </c>
      <c r="D287">
        <v>14.9</v>
      </c>
      <c r="E287">
        <v>9.35</v>
      </c>
      <c r="F287">
        <v>0.18</v>
      </c>
      <c r="G287">
        <v>10.7</v>
      </c>
      <c r="H287">
        <v>7.58</v>
      </c>
      <c r="I287">
        <v>4.0999999999999996</v>
      </c>
      <c r="J287">
        <v>4.12</v>
      </c>
      <c r="K287">
        <v>0.05</v>
      </c>
      <c r="L287">
        <v>1.65</v>
      </c>
      <c r="N287">
        <v>51.7</v>
      </c>
      <c r="O287">
        <v>0.35</v>
      </c>
      <c r="P287">
        <v>8.0500000000000007</v>
      </c>
      <c r="Q287">
        <v>5.13</v>
      </c>
      <c r="R287">
        <v>0.14000000000000001</v>
      </c>
      <c r="S287">
        <v>18.399999999999999</v>
      </c>
      <c r="T287">
        <v>14.5</v>
      </c>
      <c r="U287">
        <v>1.3</v>
      </c>
      <c r="W287">
        <v>0.42</v>
      </c>
      <c r="X287">
        <v>2.6</v>
      </c>
      <c r="Y287">
        <v>1673.15</v>
      </c>
      <c r="Z287">
        <f t="shared" si="4"/>
        <v>26</v>
      </c>
    </row>
    <row r="288" spans="1:26" x14ac:dyDescent="0.3">
      <c r="A288" t="s">
        <v>377</v>
      </c>
      <c r="B288">
        <v>46.3</v>
      </c>
      <c r="C288">
        <v>1.01</v>
      </c>
      <c r="D288">
        <v>16.3</v>
      </c>
      <c r="E288">
        <v>8.98</v>
      </c>
      <c r="F288">
        <v>0.19</v>
      </c>
      <c r="G288">
        <v>11.2</v>
      </c>
      <c r="H288">
        <v>8.35</v>
      </c>
      <c r="I288">
        <v>2.77</v>
      </c>
      <c r="J288">
        <v>2.78</v>
      </c>
      <c r="K288">
        <v>0.1</v>
      </c>
      <c r="L288">
        <v>0.97</v>
      </c>
      <c r="N288">
        <v>51.2</v>
      </c>
      <c r="O288">
        <v>0.31</v>
      </c>
      <c r="P288">
        <v>8.4</v>
      </c>
      <c r="Q288">
        <v>5.79</v>
      </c>
      <c r="R288">
        <v>0.18</v>
      </c>
      <c r="S288">
        <v>20</v>
      </c>
      <c r="T288">
        <v>13</v>
      </c>
      <c r="U288">
        <v>0.84</v>
      </c>
      <c r="W288">
        <v>0.61</v>
      </c>
      <c r="X288">
        <v>2.2000000000000002</v>
      </c>
      <c r="Y288">
        <v>1673.15</v>
      </c>
      <c r="Z288">
        <f t="shared" si="4"/>
        <v>22</v>
      </c>
    </row>
    <row r="289" spans="1:26" x14ac:dyDescent="0.3">
      <c r="A289" t="s">
        <v>378</v>
      </c>
      <c r="B289">
        <v>45.3</v>
      </c>
      <c r="C289">
        <v>1.18</v>
      </c>
      <c r="D289">
        <v>15.9</v>
      </c>
      <c r="E289">
        <v>8</v>
      </c>
      <c r="F289">
        <v>0.16</v>
      </c>
      <c r="G289">
        <v>11.64</v>
      </c>
      <c r="H289">
        <v>8.14</v>
      </c>
      <c r="I289">
        <v>3.42</v>
      </c>
      <c r="J289">
        <v>3.4</v>
      </c>
      <c r="K289">
        <v>0.09</v>
      </c>
      <c r="L289">
        <v>1.36</v>
      </c>
      <c r="M289">
        <v>2.95</v>
      </c>
      <c r="N289">
        <v>52.2</v>
      </c>
      <c r="O289">
        <v>0.27</v>
      </c>
      <c r="P289">
        <v>7.71</v>
      </c>
      <c r="Q289">
        <v>4.82</v>
      </c>
      <c r="R289">
        <v>0.16</v>
      </c>
      <c r="S289">
        <v>20</v>
      </c>
      <c r="T289">
        <v>13.8</v>
      </c>
      <c r="U289">
        <v>1.01</v>
      </c>
      <c r="W289">
        <v>0.62</v>
      </c>
      <c r="X289">
        <v>2.4</v>
      </c>
      <c r="Y289">
        <v>1683.15</v>
      </c>
      <c r="Z289">
        <f t="shared" si="4"/>
        <v>24</v>
      </c>
    </row>
    <row r="290" spans="1:26" x14ac:dyDescent="0.3">
      <c r="A290" t="s">
        <v>379</v>
      </c>
      <c r="B290">
        <v>45.7</v>
      </c>
      <c r="C290">
        <v>0.92</v>
      </c>
      <c r="D290">
        <v>15.7</v>
      </c>
      <c r="E290">
        <v>8.2100000000000009</v>
      </c>
      <c r="F290">
        <v>0.18</v>
      </c>
      <c r="G290">
        <v>12.5</v>
      </c>
      <c r="H290">
        <v>9.1</v>
      </c>
      <c r="I290">
        <v>2.42</v>
      </c>
      <c r="J290">
        <v>2.48</v>
      </c>
      <c r="K290">
        <v>0.11</v>
      </c>
      <c r="L290">
        <v>1.01</v>
      </c>
      <c r="M290">
        <v>2.98</v>
      </c>
      <c r="N290">
        <v>52.1</v>
      </c>
      <c r="O290">
        <v>0.2</v>
      </c>
      <c r="P290">
        <v>7.74</v>
      </c>
      <c r="Q290">
        <v>4.97</v>
      </c>
      <c r="R290">
        <v>0.18</v>
      </c>
      <c r="S290">
        <v>21.1</v>
      </c>
      <c r="T290">
        <v>12.6</v>
      </c>
      <c r="U290">
        <v>0.73</v>
      </c>
      <c r="W290">
        <v>0.93</v>
      </c>
      <c r="X290">
        <v>2.2000000000000002</v>
      </c>
      <c r="Y290">
        <v>1683.15</v>
      </c>
      <c r="Z290">
        <f t="shared" si="4"/>
        <v>22</v>
      </c>
    </row>
    <row r="291" spans="1:26" x14ac:dyDescent="0.3">
      <c r="A291" t="s">
        <v>380</v>
      </c>
      <c r="B291">
        <v>45.2</v>
      </c>
      <c r="C291">
        <v>1.1100000000000001</v>
      </c>
      <c r="D291">
        <v>14.3</v>
      </c>
      <c r="E291">
        <v>8.08</v>
      </c>
      <c r="F291">
        <v>0.18</v>
      </c>
      <c r="G291">
        <v>11.7</v>
      </c>
      <c r="H291">
        <v>8.39</v>
      </c>
      <c r="I291">
        <v>3.82</v>
      </c>
      <c r="J291">
        <v>2.93</v>
      </c>
      <c r="K291">
        <v>0.12</v>
      </c>
      <c r="L291">
        <v>1.22</v>
      </c>
      <c r="M291">
        <v>3.9</v>
      </c>
      <c r="N291">
        <v>52.8</v>
      </c>
      <c r="O291">
        <v>0.23</v>
      </c>
      <c r="P291">
        <v>7.23</v>
      </c>
      <c r="Q291">
        <v>4.83</v>
      </c>
      <c r="R291">
        <v>0.17</v>
      </c>
      <c r="S291">
        <v>20.399999999999999</v>
      </c>
      <c r="T291">
        <v>13.6</v>
      </c>
      <c r="U291">
        <v>0.96</v>
      </c>
      <c r="W291">
        <v>0.62</v>
      </c>
      <c r="X291">
        <v>2.6</v>
      </c>
      <c r="Y291">
        <v>1703.15</v>
      </c>
      <c r="Z291">
        <f t="shared" si="4"/>
        <v>26</v>
      </c>
    </row>
    <row r="292" spans="1:26" x14ac:dyDescent="0.3">
      <c r="A292" t="s">
        <v>380</v>
      </c>
      <c r="B292">
        <v>45.2</v>
      </c>
      <c r="C292">
        <v>1.1100000000000001</v>
      </c>
      <c r="D292">
        <v>14.3</v>
      </c>
      <c r="E292">
        <v>8.08</v>
      </c>
      <c r="F292">
        <v>0.18</v>
      </c>
      <c r="G292">
        <v>11.7</v>
      </c>
      <c r="H292">
        <v>8.39</v>
      </c>
      <c r="I292">
        <v>3.82</v>
      </c>
      <c r="J292">
        <v>2.93</v>
      </c>
      <c r="K292">
        <v>0.12</v>
      </c>
      <c r="L292">
        <v>1.22</v>
      </c>
      <c r="M292">
        <v>3.9</v>
      </c>
      <c r="N292">
        <v>52.8</v>
      </c>
      <c r="O292">
        <v>0.23</v>
      </c>
      <c r="P292">
        <v>7.23</v>
      </c>
      <c r="Q292">
        <v>4.83</v>
      </c>
      <c r="R292">
        <v>0.17</v>
      </c>
      <c r="S292">
        <v>20.399999999999999</v>
      </c>
      <c r="T292">
        <v>13.6</v>
      </c>
      <c r="U292">
        <v>0.96</v>
      </c>
      <c r="W292">
        <v>0.62</v>
      </c>
      <c r="X292">
        <v>2.6</v>
      </c>
      <c r="Y292">
        <v>1703.15</v>
      </c>
      <c r="Z292">
        <f t="shared" si="4"/>
        <v>26</v>
      </c>
    </row>
    <row r="293" spans="1:26" x14ac:dyDescent="0.3">
      <c r="A293" t="s">
        <v>381</v>
      </c>
      <c r="B293">
        <v>45.3</v>
      </c>
      <c r="C293">
        <v>1.06</v>
      </c>
      <c r="D293">
        <v>14.5</v>
      </c>
      <c r="E293">
        <v>9.4600000000000009</v>
      </c>
      <c r="F293">
        <v>0.18</v>
      </c>
      <c r="G293">
        <v>12.1</v>
      </c>
      <c r="H293">
        <v>8.34</v>
      </c>
      <c r="I293">
        <v>2.91</v>
      </c>
      <c r="J293">
        <v>3.33</v>
      </c>
      <c r="K293">
        <v>7.0000000000000007E-2</v>
      </c>
      <c r="L293">
        <v>1.28</v>
      </c>
      <c r="M293">
        <v>2.3199999999999998</v>
      </c>
      <c r="N293">
        <v>52.4</v>
      </c>
      <c r="O293">
        <v>0.27</v>
      </c>
      <c r="P293">
        <v>7.28</v>
      </c>
      <c r="Q293">
        <v>5.08</v>
      </c>
      <c r="R293">
        <v>0.16</v>
      </c>
      <c r="S293">
        <v>19.5</v>
      </c>
      <c r="T293">
        <v>14.3</v>
      </c>
      <c r="U293">
        <v>1.0900000000000001</v>
      </c>
      <c r="W293">
        <v>0.57999999999999996</v>
      </c>
      <c r="X293">
        <v>2.6</v>
      </c>
      <c r="Y293">
        <v>1708.15</v>
      </c>
      <c r="Z293">
        <f t="shared" si="4"/>
        <v>26</v>
      </c>
    </row>
    <row r="294" spans="1:26" x14ac:dyDescent="0.3">
      <c r="A294" t="s">
        <v>381</v>
      </c>
      <c r="B294">
        <v>45.3</v>
      </c>
      <c r="C294">
        <v>1.06</v>
      </c>
      <c r="D294">
        <v>14.5</v>
      </c>
      <c r="E294">
        <v>9.4600000000000009</v>
      </c>
      <c r="F294">
        <v>0.18</v>
      </c>
      <c r="G294">
        <v>12.1</v>
      </c>
      <c r="H294">
        <v>8.34</v>
      </c>
      <c r="I294">
        <v>2.91</v>
      </c>
      <c r="J294">
        <v>3.33</v>
      </c>
      <c r="K294">
        <v>7.0000000000000007E-2</v>
      </c>
      <c r="L294">
        <v>1.28</v>
      </c>
      <c r="M294">
        <v>2.3199999999999998</v>
      </c>
      <c r="N294">
        <v>52.4</v>
      </c>
      <c r="O294">
        <v>0.27</v>
      </c>
      <c r="P294">
        <v>7.28</v>
      </c>
      <c r="Q294">
        <v>5.08</v>
      </c>
      <c r="R294">
        <v>0.16</v>
      </c>
      <c r="S294">
        <v>19.5</v>
      </c>
      <c r="T294">
        <v>14.3</v>
      </c>
      <c r="U294">
        <v>1.0900000000000001</v>
      </c>
      <c r="W294">
        <v>0.57999999999999996</v>
      </c>
      <c r="X294">
        <v>2.6</v>
      </c>
      <c r="Y294">
        <v>1708.15</v>
      </c>
      <c r="Z294">
        <f t="shared" si="4"/>
        <v>26</v>
      </c>
    </row>
    <row r="295" spans="1:26" x14ac:dyDescent="0.3">
      <c r="A295" t="s">
        <v>382</v>
      </c>
      <c r="B295">
        <v>45.6</v>
      </c>
      <c r="C295">
        <v>0.96</v>
      </c>
      <c r="D295">
        <v>15.1</v>
      </c>
      <c r="E295">
        <v>8.94</v>
      </c>
      <c r="F295">
        <v>0.17</v>
      </c>
      <c r="G295">
        <v>12.4</v>
      </c>
      <c r="H295">
        <v>8.93</v>
      </c>
      <c r="I295">
        <v>2.7</v>
      </c>
      <c r="J295">
        <v>2.64</v>
      </c>
      <c r="K295">
        <v>0.11</v>
      </c>
      <c r="L295">
        <v>1.22</v>
      </c>
      <c r="M295">
        <v>2.11</v>
      </c>
      <c r="N295">
        <v>52.3</v>
      </c>
      <c r="O295">
        <v>0.25</v>
      </c>
      <c r="P295">
        <v>7.65</v>
      </c>
      <c r="Q295">
        <v>5.04</v>
      </c>
      <c r="R295">
        <v>0.17</v>
      </c>
      <c r="S295">
        <v>20</v>
      </c>
      <c r="T295">
        <v>13.8</v>
      </c>
      <c r="U295">
        <v>0.9</v>
      </c>
      <c r="W295">
        <v>0.9</v>
      </c>
      <c r="X295">
        <v>2.4</v>
      </c>
      <c r="Y295">
        <v>1688.15</v>
      </c>
      <c r="Z295">
        <f t="shared" si="4"/>
        <v>24</v>
      </c>
    </row>
    <row r="296" spans="1:26" x14ac:dyDescent="0.3">
      <c r="A296" t="s">
        <v>383</v>
      </c>
      <c r="B296">
        <v>48.48</v>
      </c>
      <c r="C296">
        <v>1.99</v>
      </c>
      <c r="D296">
        <v>14.89</v>
      </c>
      <c r="E296">
        <v>12.97</v>
      </c>
      <c r="F296">
        <v>0.28000000000000003</v>
      </c>
      <c r="G296">
        <v>6.52</v>
      </c>
      <c r="H296">
        <v>11.48</v>
      </c>
      <c r="I296">
        <v>2.85</v>
      </c>
      <c r="J296">
        <v>0.26</v>
      </c>
      <c r="L296">
        <v>0.28000000000000003</v>
      </c>
      <c r="M296">
        <v>7.0000000000000007E-2</v>
      </c>
      <c r="N296">
        <v>52.72</v>
      </c>
      <c r="O296">
        <v>0.66</v>
      </c>
      <c r="P296">
        <v>3.77</v>
      </c>
      <c r="Q296">
        <v>7.21</v>
      </c>
      <c r="R296">
        <v>0.24</v>
      </c>
      <c r="S296">
        <v>16.62</v>
      </c>
      <c r="T296">
        <v>19.920000000000002</v>
      </c>
      <c r="U296">
        <v>0.35</v>
      </c>
      <c r="X296">
        <v>0.40200000000000002</v>
      </c>
      <c r="Y296">
        <v>1448.15</v>
      </c>
      <c r="Z296">
        <f t="shared" si="4"/>
        <v>4.0200000000000005</v>
      </c>
    </row>
    <row r="297" spans="1:26" x14ac:dyDescent="0.3">
      <c r="A297" t="s">
        <v>384</v>
      </c>
      <c r="B297">
        <v>49.39</v>
      </c>
      <c r="C297">
        <v>1.74</v>
      </c>
      <c r="D297">
        <v>14.71</v>
      </c>
      <c r="E297">
        <v>11.99</v>
      </c>
      <c r="F297">
        <v>0.25</v>
      </c>
      <c r="G297">
        <v>6.6</v>
      </c>
      <c r="H297">
        <v>12.28</v>
      </c>
      <c r="I297">
        <v>2.82</v>
      </c>
      <c r="J297">
        <v>0.21</v>
      </c>
      <c r="M297">
        <v>0.08</v>
      </c>
      <c r="N297">
        <v>52.67</v>
      </c>
      <c r="O297">
        <v>0.6</v>
      </c>
      <c r="P297">
        <v>3.16</v>
      </c>
      <c r="Q297">
        <v>6.37</v>
      </c>
      <c r="R297">
        <v>0.17</v>
      </c>
      <c r="S297">
        <v>16.78</v>
      </c>
      <c r="T297">
        <v>20.75</v>
      </c>
      <c r="U297">
        <v>0.26</v>
      </c>
      <c r="X297">
        <v>0.20200000000000001</v>
      </c>
      <c r="Y297">
        <v>1448.15</v>
      </c>
      <c r="Z297">
        <f t="shared" si="4"/>
        <v>2.02</v>
      </c>
    </row>
    <row r="298" spans="1:26" x14ac:dyDescent="0.3">
      <c r="A298" t="s">
        <v>385</v>
      </c>
      <c r="B298">
        <v>46.16</v>
      </c>
      <c r="C298">
        <v>3.5</v>
      </c>
      <c r="D298">
        <v>11.61</v>
      </c>
      <c r="E298">
        <v>18.559999999999999</v>
      </c>
      <c r="F298">
        <v>0.3</v>
      </c>
      <c r="G298">
        <v>6.04</v>
      </c>
      <c r="H298">
        <v>10.62</v>
      </c>
      <c r="I298">
        <v>2.77</v>
      </c>
      <c r="J298">
        <v>0.44</v>
      </c>
      <c r="M298">
        <v>0.08</v>
      </c>
      <c r="N298">
        <v>51</v>
      </c>
      <c r="O298">
        <v>1</v>
      </c>
      <c r="P298">
        <v>3.75</v>
      </c>
      <c r="Q298">
        <v>9.2799999999999994</v>
      </c>
      <c r="R298">
        <v>0.2</v>
      </c>
      <c r="S298">
        <v>15.3</v>
      </c>
      <c r="T298">
        <v>19.22</v>
      </c>
      <c r="U298">
        <v>0.36</v>
      </c>
      <c r="X298">
        <v>0.40100000000000002</v>
      </c>
      <c r="Y298">
        <v>1423.15</v>
      </c>
      <c r="Z298">
        <f t="shared" si="4"/>
        <v>4.01</v>
      </c>
    </row>
    <row r="299" spans="1:26" x14ac:dyDescent="0.3">
      <c r="A299" t="s">
        <v>386</v>
      </c>
      <c r="B299">
        <v>45.61</v>
      </c>
      <c r="C299">
        <v>3.2</v>
      </c>
      <c r="D299">
        <v>14.45</v>
      </c>
      <c r="E299">
        <v>17.62</v>
      </c>
      <c r="F299">
        <v>0.32</v>
      </c>
      <c r="G299">
        <v>5</v>
      </c>
      <c r="H299">
        <v>9.69</v>
      </c>
      <c r="I299">
        <v>3.29</v>
      </c>
      <c r="J299">
        <v>0.41</v>
      </c>
      <c r="M299">
        <v>0.08</v>
      </c>
      <c r="N299">
        <v>49.8</v>
      </c>
      <c r="O299">
        <v>1.28</v>
      </c>
      <c r="P299">
        <v>6.18</v>
      </c>
      <c r="Q299">
        <v>10.68</v>
      </c>
      <c r="R299">
        <v>0.32</v>
      </c>
      <c r="S299">
        <v>14.08</v>
      </c>
      <c r="T299">
        <v>17.440000000000001</v>
      </c>
      <c r="U299">
        <v>0.69</v>
      </c>
      <c r="X299">
        <v>0.7</v>
      </c>
      <c r="Y299">
        <v>1448.15</v>
      </c>
      <c r="Z299">
        <f t="shared" si="4"/>
        <v>7</v>
      </c>
    </row>
    <row r="300" spans="1:26" x14ac:dyDescent="0.3">
      <c r="A300" t="s">
        <v>387</v>
      </c>
      <c r="B300">
        <v>47.64</v>
      </c>
      <c r="C300">
        <v>1.92</v>
      </c>
      <c r="D300">
        <v>15.75</v>
      </c>
      <c r="E300">
        <v>13.6</v>
      </c>
      <c r="F300">
        <v>0.28999999999999998</v>
      </c>
      <c r="G300">
        <v>6.75</v>
      </c>
      <c r="H300">
        <v>10.5</v>
      </c>
      <c r="I300">
        <v>3.07</v>
      </c>
      <c r="J300">
        <v>0.27</v>
      </c>
      <c r="L300">
        <v>0.21</v>
      </c>
      <c r="M300">
        <v>0.12</v>
      </c>
      <c r="N300">
        <v>51.31</v>
      </c>
      <c r="O300">
        <v>0.74</v>
      </c>
      <c r="P300">
        <v>5.53</v>
      </c>
      <c r="Q300">
        <v>8.14</v>
      </c>
      <c r="R300">
        <v>0.2</v>
      </c>
      <c r="S300">
        <v>16.2</v>
      </c>
      <c r="T300">
        <v>18.22</v>
      </c>
      <c r="U300">
        <v>0.52</v>
      </c>
      <c r="X300">
        <v>0.7</v>
      </c>
      <c r="Y300">
        <v>1473.15</v>
      </c>
      <c r="Z300">
        <f t="shared" si="4"/>
        <v>7</v>
      </c>
    </row>
    <row r="301" spans="1:26" x14ac:dyDescent="0.3">
      <c r="A301" t="s">
        <v>388</v>
      </c>
      <c r="B301">
        <v>49.49</v>
      </c>
      <c r="C301">
        <v>1.44</v>
      </c>
      <c r="D301">
        <v>16.22</v>
      </c>
      <c r="E301">
        <v>10.58</v>
      </c>
      <c r="F301">
        <v>0.19</v>
      </c>
      <c r="G301">
        <v>7.24</v>
      </c>
      <c r="H301">
        <v>11.82</v>
      </c>
      <c r="I301">
        <v>2.76</v>
      </c>
      <c r="J301">
        <v>0.19</v>
      </c>
      <c r="L301">
        <v>0.08</v>
      </c>
      <c r="M301">
        <v>0.11</v>
      </c>
      <c r="N301">
        <v>52.07</v>
      </c>
      <c r="O301">
        <v>0.54</v>
      </c>
      <c r="P301">
        <v>5.23</v>
      </c>
      <c r="Q301">
        <v>5.84</v>
      </c>
      <c r="R301">
        <v>0.18</v>
      </c>
      <c r="S301">
        <v>16.809999999999999</v>
      </c>
      <c r="T301">
        <v>19.920000000000002</v>
      </c>
      <c r="U301">
        <v>0.4</v>
      </c>
      <c r="X301">
        <v>0.7</v>
      </c>
      <c r="Y301">
        <v>1498.15</v>
      </c>
      <c r="Z301">
        <f t="shared" si="4"/>
        <v>7</v>
      </c>
    </row>
    <row r="302" spans="1:26" x14ac:dyDescent="0.3">
      <c r="A302" t="s">
        <v>389</v>
      </c>
      <c r="B302">
        <v>47.6</v>
      </c>
      <c r="C302">
        <v>2.79</v>
      </c>
      <c r="D302">
        <v>13.6</v>
      </c>
      <c r="E302">
        <v>15.23</v>
      </c>
      <c r="F302">
        <v>0.37</v>
      </c>
      <c r="G302">
        <v>4.9400000000000004</v>
      </c>
      <c r="H302">
        <v>11.11</v>
      </c>
      <c r="I302">
        <v>3.53</v>
      </c>
      <c r="J302">
        <v>0.38</v>
      </c>
      <c r="L302">
        <v>0.44</v>
      </c>
      <c r="M302">
        <v>0.08</v>
      </c>
      <c r="N302">
        <v>52.05</v>
      </c>
      <c r="O302">
        <v>0.97</v>
      </c>
      <c r="P302">
        <v>2.2799999999999998</v>
      </c>
      <c r="Q302">
        <v>8.31</v>
      </c>
      <c r="R302">
        <v>0.25</v>
      </c>
      <c r="S302">
        <v>15.29</v>
      </c>
      <c r="T302">
        <v>20.94</v>
      </c>
      <c r="U302">
        <v>0.28000000000000003</v>
      </c>
      <c r="X302">
        <v>0.10100000000000001</v>
      </c>
      <c r="Y302">
        <v>1398.15</v>
      </c>
      <c r="Z302">
        <f t="shared" si="4"/>
        <v>1.01</v>
      </c>
    </row>
    <row r="303" spans="1:26" x14ac:dyDescent="0.3">
      <c r="A303" t="s">
        <v>390</v>
      </c>
      <c r="B303">
        <v>50.09</v>
      </c>
      <c r="C303">
        <v>1.98</v>
      </c>
      <c r="D303">
        <v>14.34</v>
      </c>
      <c r="E303">
        <v>12.61</v>
      </c>
      <c r="F303">
        <v>0.4</v>
      </c>
      <c r="G303">
        <v>6</v>
      </c>
      <c r="H303">
        <v>11.4</v>
      </c>
      <c r="I303">
        <v>2.69</v>
      </c>
      <c r="J303">
        <v>0.22</v>
      </c>
      <c r="L303">
        <v>0.28999999999999998</v>
      </c>
      <c r="M303">
        <v>0.08</v>
      </c>
      <c r="N303">
        <v>52.07</v>
      </c>
      <c r="O303">
        <v>0.85</v>
      </c>
      <c r="P303">
        <v>3.85</v>
      </c>
      <c r="Q303">
        <v>8.2200000000000006</v>
      </c>
      <c r="R303">
        <v>0.35</v>
      </c>
      <c r="S303">
        <v>16.71</v>
      </c>
      <c r="T303">
        <v>18.82</v>
      </c>
      <c r="U303">
        <v>0.33</v>
      </c>
      <c r="X303">
        <v>0.40200000000000002</v>
      </c>
      <c r="Y303">
        <v>1448.15</v>
      </c>
      <c r="Z303">
        <f t="shared" si="4"/>
        <v>4.0200000000000005</v>
      </c>
    </row>
    <row r="304" spans="1:26" x14ac:dyDescent="0.3">
      <c r="A304" t="s">
        <v>391</v>
      </c>
      <c r="B304">
        <v>48.69</v>
      </c>
      <c r="C304">
        <v>2.58</v>
      </c>
      <c r="D304">
        <v>13.51</v>
      </c>
      <c r="E304">
        <v>16.22</v>
      </c>
      <c r="F304">
        <v>0.47</v>
      </c>
      <c r="G304">
        <v>5.34</v>
      </c>
      <c r="H304">
        <v>9.9</v>
      </c>
      <c r="I304">
        <v>2.99</v>
      </c>
      <c r="J304">
        <v>0.31</v>
      </c>
      <c r="M304">
        <v>0.08</v>
      </c>
      <c r="N304">
        <v>51.49</v>
      </c>
      <c r="O304">
        <v>0.82</v>
      </c>
      <c r="P304">
        <v>3.12</v>
      </c>
      <c r="Q304">
        <v>10.79</v>
      </c>
      <c r="R304">
        <v>0.53</v>
      </c>
      <c r="S304">
        <v>16.260000000000002</v>
      </c>
      <c r="T304">
        <v>16.68</v>
      </c>
      <c r="U304">
        <v>0.28999999999999998</v>
      </c>
      <c r="X304">
        <v>0.40100000000000002</v>
      </c>
      <c r="Y304">
        <v>1423.15</v>
      </c>
      <c r="Z304">
        <f t="shared" si="4"/>
        <v>4.01</v>
      </c>
    </row>
    <row r="305" spans="1:26" x14ac:dyDescent="0.3">
      <c r="A305" t="s">
        <v>392</v>
      </c>
      <c r="B305">
        <v>46.2</v>
      </c>
      <c r="C305">
        <v>3.8</v>
      </c>
      <c r="D305">
        <v>14.3</v>
      </c>
      <c r="E305">
        <v>18.84</v>
      </c>
      <c r="F305">
        <v>0.47</v>
      </c>
      <c r="G305">
        <v>3.26</v>
      </c>
      <c r="H305">
        <v>9.0399999999999991</v>
      </c>
      <c r="I305">
        <v>3.05</v>
      </c>
      <c r="J305">
        <v>0.42</v>
      </c>
      <c r="L305">
        <v>0.63</v>
      </c>
      <c r="M305">
        <v>0.08</v>
      </c>
      <c r="N305">
        <v>50.25</v>
      </c>
      <c r="O305">
        <v>1.06</v>
      </c>
      <c r="P305">
        <v>3.89</v>
      </c>
      <c r="Q305">
        <v>14.76</v>
      </c>
      <c r="R305">
        <v>0.56999999999999995</v>
      </c>
      <c r="S305">
        <v>13.95</v>
      </c>
      <c r="T305">
        <v>14.93</v>
      </c>
      <c r="U305">
        <v>0.47</v>
      </c>
      <c r="X305">
        <v>0.69800000000000006</v>
      </c>
      <c r="Y305">
        <v>1423.15</v>
      </c>
      <c r="Z305">
        <f t="shared" si="4"/>
        <v>6.98</v>
      </c>
    </row>
    <row r="306" spans="1:26" x14ac:dyDescent="0.3">
      <c r="A306" t="s">
        <v>393</v>
      </c>
      <c r="B306">
        <v>47.92</v>
      </c>
      <c r="C306">
        <v>3</v>
      </c>
      <c r="D306">
        <v>13.14</v>
      </c>
      <c r="E306">
        <v>17.260000000000002</v>
      </c>
      <c r="F306">
        <v>0.45</v>
      </c>
      <c r="G306">
        <v>4.87</v>
      </c>
      <c r="H306">
        <v>9.66</v>
      </c>
      <c r="I306">
        <v>2.95</v>
      </c>
      <c r="J306">
        <v>0.33</v>
      </c>
      <c r="L306">
        <v>0.42</v>
      </c>
      <c r="M306">
        <v>7.0000000000000007E-2</v>
      </c>
      <c r="N306">
        <v>50.82</v>
      </c>
      <c r="O306">
        <v>0.89</v>
      </c>
      <c r="P306">
        <v>4.0999999999999996</v>
      </c>
      <c r="Q306">
        <v>12.2</v>
      </c>
      <c r="R306">
        <v>0.53</v>
      </c>
      <c r="S306">
        <v>14.86</v>
      </c>
      <c r="T306">
        <v>16.23</v>
      </c>
      <c r="U306">
        <v>0.48</v>
      </c>
      <c r="X306">
        <v>0.7</v>
      </c>
      <c r="Y306">
        <v>1448.15</v>
      </c>
      <c r="Z306">
        <f t="shared" si="4"/>
        <v>7</v>
      </c>
    </row>
    <row r="307" spans="1:26" x14ac:dyDescent="0.3">
      <c r="A307" t="s">
        <v>394</v>
      </c>
      <c r="B307">
        <v>49.88</v>
      </c>
      <c r="C307">
        <v>2.11</v>
      </c>
      <c r="D307">
        <v>14.67</v>
      </c>
      <c r="E307">
        <v>12.83</v>
      </c>
      <c r="F307">
        <v>0.41</v>
      </c>
      <c r="G307">
        <v>5.64</v>
      </c>
      <c r="H307">
        <v>10.99</v>
      </c>
      <c r="I307">
        <v>2.99</v>
      </c>
      <c r="J307">
        <v>0.24</v>
      </c>
      <c r="L307">
        <v>0.24</v>
      </c>
      <c r="M307">
        <v>0.14000000000000001</v>
      </c>
      <c r="N307">
        <v>51.76</v>
      </c>
      <c r="O307">
        <v>0.67</v>
      </c>
      <c r="P307">
        <v>4.18</v>
      </c>
      <c r="Q307">
        <v>8.41</v>
      </c>
      <c r="R307">
        <v>0.28999999999999998</v>
      </c>
      <c r="S307">
        <v>15.49</v>
      </c>
      <c r="T307">
        <v>19.23</v>
      </c>
      <c r="U307">
        <v>0.49</v>
      </c>
      <c r="X307">
        <v>0.7</v>
      </c>
      <c r="Y307">
        <v>1473.15</v>
      </c>
      <c r="Z307">
        <f t="shared" si="4"/>
        <v>7</v>
      </c>
    </row>
    <row r="308" spans="1:26" x14ac:dyDescent="0.3">
      <c r="A308" t="s">
        <v>395</v>
      </c>
      <c r="B308">
        <v>49.06</v>
      </c>
      <c r="C308">
        <v>2.86</v>
      </c>
      <c r="D308">
        <v>12.65</v>
      </c>
      <c r="E308">
        <v>16.22</v>
      </c>
      <c r="F308">
        <v>0.49</v>
      </c>
      <c r="G308">
        <v>4.79</v>
      </c>
      <c r="H308">
        <v>10.050000000000001</v>
      </c>
      <c r="I308">
        <v>3.02</v>
      </c>
      <c r="J308">
        <v>0.34</v>
      </c>
      <c r="L308">
        <v>0.52</v>
      </c>
      <c r="M308">
        <v>0.09</v>
      </c>
      <c r="N308">
        <v>52.2</v>
      </c>
      <c r="O308">
        <v>0.83</v>
      </c>
      <c r="P308">
        <v>2.0499999999999998</v>
      </c>
      <c r="Q308">
        <v>10.17</v>
      </c>
      <c r="R308">
        <v>0.49</v>
      </c>
      <c r="S308">
        <v>15.92</v>
      </c>
      <c r="T308">
        <v>18.38</v>
      </c>
      <c r="U308">
        <v>0.25</v>
      </c>
      <c r="X308">
        <v>0.20300000000000001</v>
      </c>
      <c r="Y308">
        <v>1398.15</v>
      </c>
      <c r="Z308">
        <f t="shared" si="4"/>
        <v>2.0300000000000002</v>
      </c>
    </row>
    <row r="309" spans="1:26" x14ac:dyDescent="0.3">
      <c r="A309" t="s">
        <v>396</v>
      </c>
      <c r="B309">
        <v>46.26</v>
      </c>
      <c r="C309">
        <v>4.0999999999999996</v>
      </c>
      <c r="D309">
        <v>11.93</v>
      </c>
      <c r="E309">
        <v>20.07</v>
      </c>
      <c r="F309">
        <v>0.59</v>
      </c>
      <c r="G309">
        <v>4.04</v>
      </c>
      <c r="H309">
        <v>9.16</v>
      </c>
      <c r="I309">
        <v>2.93</v>
      </c>
      <c r="J309">
        <v>0.41</v>
      </c>
      <c r="L309">
        <v>0.51</v>
      </c>
      <c r="M309">
        <v>0.08</v>
      </c>
      <c r="N309">
        <v>51.17</v>
      </c>
      <c r="O309">
        <v>1.21</v>
      </c>
      <c r="P309">
        <v>2.7</v>
      </c>
      <c r="Q309">
        <v>14.41</v>
      </c>
      <c r="R309">
        <v>0.64</v>
      </c>
      <c r="S309">
        <v>14.29</v>
      </c>
      <c r="T309">
        <v>15.5</v>
      </c>
      <c r="U309">
        <v>0.33</v>
      </c>
      <c r="X309">
        <v>0.40200000000000002</v>
      </c>
      <c r="Y309">
        <v>1398.15</v>
      </c>
      <c r="Z309">
        <f t="shared" si="4"/>
        <v>4.0200000000000005</v>
      </c>
    </row>
    <row r="310" spans="1:26" x14ac:dyDescent="0.3">
      <c r="A310" t="s">
        <v>397</v>
      </c>
      <c r="B310">
        <v>45.73</v>
      </c>
      <c r="C310">
        <v>1.87</v>
      </c>
      <c r="D310">
        <v>13.21</v>
      </c>
      <c r="E310">
        <v>16.66</v>
      </c>
      <c r="F310">
        <v>0.33</v>
      </c>
      <c r="G310">
        <v>6.17</v>
      </c>
      <c r="H310">
        <v>12.33</v>
      </c>
      <c r="I310">
        <v>3.34</v>
      </c>
      <c r="J310">
        <v>0.35</v>
      </c>
      <c r="K310">
        <v>0.11</v>
      </c>
      <c r="M310">
        <v>7.0000000000000007E-2</v>
      </c>
      <c r="N310">
        <v>51.17</v>
      </c>
      <c r="O310">
        <v>0.79</v>
      </c>
      <c r="P310">
        <v>3.9</v>
      </c>
      <c r="Q310">
        <v>7.01</v>
      </c>
      <c r="R310">
        <v>0.17</v>
      </c>
      <c r="S310">
        <v>14.98</v>
      </c>
      <c r="T310">
        <v>21.55</v>
      </c>
      <c r="U310">
        <v>0.3</v>
      </c>
      <c r="X310">
        <v>0.20200000000000001</v>
      </c>
      <c r="Y310">
        <v>1423.15</v>
      </c>
      <c r="Z310">
        <f t="shared" si="4"/>
        <v>2.02</v>
      </c>
    </row>
    <row r="311" spans="1:26" x14ac:dyDescent="0.3">
      <c r="A311" t="s">
        <v>398</v>
      </c>
      <c r="B311">
        <v>47.63</v>
      </c>
      <c r="C311">
        <v>1.07</v>
      </c>
      <c r="D311">
        <v>15.99</v>
      </c>
      <c r="E311">
        <v>11.5</v>
      </c>
      <c r="F311">
        <v>0.23</v>
      </c>
      <c r="G311">
        <v>7.74</v>
      </c>
      <c r="H311">
        <v>13.31</v>
      </c>
      <c r="I311">
        <v>2.4</v>
      </c>
      <c r="J311">
        <v>0.14000000000000001</v>
      </c>
      <c r="K311">
        <v>0.05</v>
      </c>
      <c r="M311">
        <v>0.1</v>
      </c>
      <c r="N311">
        <v>50.94</v>
      </c>
      <c r="O311">
        <v>0.47</v>
      </c>
      <c r="P311">
        <v>5.47</v>
      </c>
      <c r="Q311">
        <v>5.89</v>
      </c>
      <c r="R311">
        <v>0.16</v>
      </c>
      <c r="S311">
        <v>16.03</v>
      </c>
      <c r="T311">
        <v>21.05</v>
      </c>
      <c r="U311">
        <v>0.28000000000000003</v>
      </c>
      <c r="X311">
        <v>0.40200000000000002</v>
      </c>
      <c r="Y311">
        <v>1473.15</v>
      </c>
      <c r="Z311">
        <f t="shared" si="4"/>
        <v>4.0200000000000005</v>
      </c>
    </row>
    <row r="312" spans="1:26" x14ac:dyDescent="0.3">
      <c r="A312" t="s">
        <v>399</v>
      </c>
      <c r="B312">
        <v>47.32</v>
      </c>
      <c r="C312">
        <v>1.1499999999999999</v>
      </c>
      <c r="D312">
        <v>16.809999999999999</v>
      </c>
      <c r="E312">
        <v>12.01</v>
      </c>
      <c r="F312">
        <v>0.22</v>
      </c>
      <c r="G312">
        <v>7.68</v>
      </c>
      <c r="H312">
        <v>12.13</v>
      </c>
      <c r="I312">
        <v>2.5299999999999998</v>
      </c>
      <c r="J312">
        <v>0.15</v>
      </c>
      <c r="K312">
        <v>0.03</v>
      </c>
      <c r="M312">
        <v>7.0000000000000007E-2</v>
      </c>
      <c r="N312">
        <v>50.81</v>
      </c>
      <c r="O312">
        <v>0.48</v>
      </c>
      <c r="P312">
        <v>7.01</v>
      </c>
      <c r="Q312">
        <v>5.99</v>
      </c>
      <c r="R312">
        <v>0.19</v>
      </c>
      <c r="S312">
        <v>16.16</v>
      </c>
      <c r="T312">
        <v>19.46</v>
      </c>
      <c r="U312">
        <v>0.41</v>
      </c>
      <c r="X312">
        <v>0.7</v>
      </c>
      <c r="Y312">
        <v>1498.15</v>
      </c>
      <c r="Z312">
        <f t="shared" si="4"/>
        <v>7</v>
      </c>
    </row>
    <row r="313" spans="1:26" x14ac:dyDescent="0.3">
      <c r="A313" t="s">
        <v>400</v>
      </c>
      <c r="B313">
        <v>46.18</v>
      </c>
      <c r="C313">
        <v>1.63</v>
      </c>
      <c r="D313">
        <v>15.42</v>
      </c>
      <c r="E313">
        <v>14.34</v>
      </c>
      <c r="F313">
        <v>0.25</v>
      </c>
      <c r="G313">
        <v>6.32</v>
      </c>
      <c r="H313">
        <v>12.25</v>
      </c>
      <c r="I313">
        <v>3.38</v>
      </c>
      <c r="J313">
        <v>0.22</v>
      </c>
      <c r="K313">
        <v>0.04</v>
      </c>
      <c r="M313">
        <v>0.06</v>
      </c>
      <c r="N313">
        <v>50.56</v>
      </c>
      <c r="O313">
        <v>0.75</v>
      </c>
      <c r="P313">
        <v>5.08</v>
      </c>
      <c r="Q313">
        <v>6.96</v>
      </c>
      <c r="R313">
        <v>0.18</v>
      </c>
      <c r="S313">
        <v>14.86</v>
      </c>
      <c r="T313">
        <v>20.85</v>
      </c>
      <c r="U313">
        <v>0.37</v>
      </c>
      <c r="X313">
        <v>0.40200000000000002</v>
      </c>
      <c r="Y313">
        <v>1448.15</v>
      </c>
      <c r="Z313">
        <f t="shared" si="4"/>
        <v>4.0200000000000005</v>
      </c>
    </row>
    <row r="314" spans="1:26" x14ac:dyDescent="0.3">
      <c r="A314" t="s">
        <v>401</v>
      </c>
      <c r="B314">
        <v>48.94</v>
      </c>
      <c r="C314">
        <v>1.03</v>
      </c>
      <c r="D314">
        <v>15.63</v>
      </c>
      <c r="E314">
        <v>10.37</v>
      </c>
      <c r="F314">
        <v>0.23</v>
      </c>
      <c r="G314">
        <v>7.81</v>
      </c>
      <c r="H314">
        <v>14.04</v>
      </c>
      <c r="I314">
        <v>2.64</v>
      </c>
      <c r="J314">
        <v>0.12</v>
      </c>
      <c r="K314">
        <v>7.0000000000000007E-2</v>
      </c>
      <c r="M314">
        <v>7.0000000000000007E-2</v>
      </c>
      <c r="N314">
        <v>50.81</v>
      </c>
      <c r="O314">
        <v>0.45</v>
      </c>
      <c r="P314">
        <v>5.14</v>
      </c>
      <c r="Q314">
        <v>5.03</v>
      </c>
      <c r="S314">
        <v>16.170000000000002</v>
      </c>
      <c r="T314">
        <v>21.61</v>
      </c>
      <c r="U314">
        <v>0.27</v>
      </c>
      <c r="X314">
        <v>0.20200000000000001</v>
      </c>
      <c r="Y314">
        <v>1473.15</v>
      </c>
      <c r="Z314">
        <f t="shared" si="4"/>
        <v>2.02</v>
      </c>
    </row>
    <row r="315" spans="1:26" x14ac:dyDescent="0.3">
      <c r="A315" t="s">
        <v>402</v>
      </c>
      <c r="B315">
        <v>51.4</v>
      </c>
      <c r="C315">
        <v>2.7</v>
      </c>
      <c r="D315">
        <v>14.5</v>
      </c>
      <c r="E315">
        <v>10.6</v>
      </c>
      <c r="F315">
        <v>0.21</v>
      </c>
      <c r="G315">
        <v>5.69</v>
      </c>
      <c r="H315">
        <v>9.0299999999999994</v>
      </c>
      <c r="I315">
        <v>2.5499999999999998</v>
      </c>
      <c r="J315">
        <v>0.45</v>
      </c>
      <c r="N315">
        <v>50.6</v>
      </c>
      <c r="O315">
        <v>0.85</v>
      </c>
      <c r="P315">
        <v>9.84</v>
      </c>
      <c r="Q315">
        <v>6.82</v>
      </c>
      <c r="R315">
        <v>0.17</v>
      </c>
      <c r="S315">
        <v>13.6</v>
      </c>
      <c r="T315">
        <v>15.9</v>
      </c>
      <c r="U315">
        <v>1.55</v>
      </c>
      <c r="V315">
        <v>0.01</v>
      </c>
      <c r="X315">
        <v>2.5</v>
      </c>
      <c r="Y315">
        <v>1636.15</v>
      </c>
      <c r="Z315">
        <f t="shared" si="4"/>
        <v>25</v>
      </c>
    </row>
    <row r="316" spans="1:26" x14ac:dyDescent="0.3">
      <c r="A316" t="s">
        <v>403</v>
      </c>
      <c r="B316">
        <v>48.5</v>
      </c>
      <c r="C316">
        <v>2.5</v>
      </c>
      <c r="D316">
        <v>13.29</v>
      </c>
      <c r="E316">
        <v>9.67</v>
      </c>
      <c r="F316">
        <v>0.14000000000000001</v>
      </c>
      <c r="G316">
        <v>6.88</v>
      </c>
      <c r="H316">
        <v>8.5</v>
      </c>
      <c r="I316">
        <v>2.62</v>
      </c>
      <c r="J316">
        <v>0.43</v>
      </c>
      <c r="N316">
        <v>48.9</v>
      </c>
      <c r="O316">
        <v>0.79</v>
      </c>
      <c r="P316">
        <v>9.0299999999999994</v>
      </c>
      <c r="Q316">
        <v>6.15</v>
      </c>
      <c r="R316">
        <v>0.15</v>
      </c>
      <c r="S316">
        <v>14.9</v>
      </c>
      <c r="T316">
        <v>16</v>
      </c>
      <c r="U316">
        <v>1.64</v>
      </c>
      <c r="V316">
        <v>0.01</v>
      </c>
      <c r="X316">
        <v>2.5</v>
      </c>
      <c r="Y316">
        <v>1664.15</v>
      </c>
      <c r="Z316">
        <f t="shared" si="4"/>
        <v>25</v>
      </c>
    </row>
    <row r="317" spans="1:26" x14ac:dyDescent="0.3">
      <c r="A317" t="s">
        <v>404</v>
      </c>
      <c r="B317">
        <v>50.8</v>
      </c>
      <c r="C317">
        <v>2.4900000000000002</v>
      </c>
      <c r="D317">
        <v>14.17</v>
      </c>
      <c r="E317">
        <v>10.199999999999999</v>
      </c>
      <c r="F317">
        <v>0.15</v>
      </c>
      <c r="G317">
        <v>6.21</v>
      </c>
      <c r="H317">
        <v>10</v>
      </c>
      <c r="I317">
        <v>2.4300000000000002</v>
      </c>
      <c r="J317">
        <v>0.41</v>
      </c>
      <c r="N317">
        <v>50.8</v>
      </c>
      <c r="O317">
        <v>0.7</v>
      </c>
      <c r="P317">
        <v>9.01</v>
      </c>
      <c r="Q317">
        <v>6.46</v>
      </c>
      <c r="R317">
        <v>0.15</v>
      </c>
      <c r="S317">
        <v>14.4</v>
      </c>
      <c r="T317">
        <v>17.2</v>
      </c>
      <c r="U317">
        <v>1.51</v>
      </c>
      <c r="X317">
        <v>2.5</v>
      </c>
      <c r="Y317">
        <v>1608.15</v>
      </c>
      <c r="Z317">
        <f t="shared" si="4"/>
        <v>25</v>
      </c>
    </row>
    <row r="318" spans="1:26" x14ac:dyDescent="0.3">
      <c r="A318" t="s">
        <v>405</v>
      </c>
      <c r="B318">
        <v>54.4</v>
      </c>
      <c r="C318">
        <v>2.87</v>
      </c>
      <c r="D318">
        <v>16</v>
      </c>
      <c r="E318">
        <v>9.6</v>
      </c>
      <c r="F318">
        <v>0.16</v>
      </c>
      <c r="G318">
        <v>5.37</v>
      </c>
      <c r="H318">
        <v>8.5</v>
      </c>
      <c r="I318">
        <v>2.71</v>
      </c>
      <c r="J318">
        <v>0.55000000000000004</v>
      </c>
      <c r="N318">
        <v>50.3</v>
      </c>
      <c r="O318">
        <v>1.01</v>
      </c>
      <c r="P318">
        <v>8.76</v>
      </c>
      <c r="Q318">
        <v>7.5</v>
      </c>
      <c r="R318">
        <v>0.16</v>
      </c>
      <c r="S318">
        <v>13.9</v>
      </c>
      <c r="T318">
        <v>16.7</v>
      </c>
      <c r="U318">
        <v>1.1200000000000001</v>
      </c>
      <c r="V318">
        <v>0.01</v>
      </c>
      <c r="X318">
        <v>2</v>
      </c>
      <c r="Y318">
        <v>1598.15</v>
      </c>
      <c r="Z318">
        <f t="shared" si="4"/>
        <v>20</v>
      </c>
    </row>
    <row r="319" spans="1:26" x14ac:dyDescent="0.3">
      <c r="A319" t="s">
        <v>406</v>
      </c>
      <c r="B319">
        <v>50.1</v>
      </c>
      <c r="C319">
        <v>2.5299999999999998</v>
      </c>
      <c r="D319">
        <v>14.2</v>
      </c>
      <c r="E319">
        <v>9.7899999999999991</v>
      </c>
      <c r="F319">
        <v>0.17</v>
      </c>
      <c r="G319">
        <v>6.63</v>
      </c>
      <c r="H319">
        <v>10.4</v>
      </c>
      <c r="I319">
        <v>2.38</v>
      </c>
      <c r="J319">
        <v>0.43</v>
      </c>
      <c r="N319">
        <v>50.9</v>
      </c>
      <c r="O319">
        <v>0.88</v>
      </c>
      <c r="P319">
        <v>7.89</v>
      </c>
      <c r="Q319">
        <v>6.28</v>
      </c>
      <c r="R319">
        <v>0.15</v>
      </c>
      <c r="S319">
        <v>14.9</v>
      </c>
      <c r="T319">
        <v>17.5</v>
      </c>
      <c r="U319">
        <v>1</v>
      </c>
      <c r="V319">
        <v>0.02</v>
      </c>
      <c r="X319">
        <v>2</v>
      </c>
      <c r="Y319">
        <v>1623.15</v>
      </c>
      <c r="Z319">
        <f t="shared" si="4"/>
        <v>20</v>
      </c>
    </row>
    <row r="320" spans="1:26" x14ac:dyDescent="0.3">
      <c r="A320" t="s">
        <v>407</v>
      </c>
      <c r="B320">
        <v>50.1</v>
      </c>
      <c r="C320">
        <v>2.65</v>
      </c>
      <c r="D320">
        <v>14.3</v>
      </c>
      <c r="E320">
        <v>10.5</v>
      </c>
      <c r="F320">
        <v>0.22</v>
      </c>
      <c r="G320">
        <v>5.72</v>
      </c>
      <c r="H320">
        <v>9.36</v>
      </c>
      <c r="I320">
        <v>2.61</v>
      </c>
      <c r="J320">
        <v>0.52</v>
      </c>
      <c r="N320">
        <v>49.4</v>
      </c>
      <c r="O320">
        <v>0.84</v>
      </c>
      <c r="P320">
        <v>9.36</v>
      </c>
      <c r="Q320">
        <v>6.84</v>
      </c>
      <c r="R320">
        <v>0.15</v>
      </c>
      <c r="S320">
        <v>14.2</v>
      </c>
      <c r="T320">
        <v>16.5</v>
      </c>
      <c r="U320">
        <v>1.43</v>
      </c>
      <c r="V320">
        <v>0.01</v>
      </c>
      <c r="X320">
        <v>2.5</v>
      </c>
      <c r="Y320">
        <v>1636.15</v>
      </c>
      <c r="Z320">
        <f t="shared" si="4"/>
        <v>25</v>
      </c>
    </row>
    <row r="321" spans="1:26" x14ac:dyDescent="0.3">
      <c r="A321" t="s">
        <v>408</v>
      </c>
      <c r="B321">
        <v>51.6</v>
      </c>
      <c r="C321">
        <v>2.58</v>
      </c>
      <c r="D321">
        <v>14.4</v>
      </c>
      <c r="E321">
        <v>10.1</v>
      </c>
      <c r="F321">
        <v>0.16</v>
      </c>
      <c r="G321">
        <v>5.79</v>
      </c>
      <c r="H321">
        <v>10.1</v>
      </c>
      <c r="I321">
        <v>2.25</v>
      </c>
      <c r="J321">
        <v>0.46</v>
      </c>
      <c r="N321">
        <v>51.6</v>
      </c>
      <c r="O321">
        <v>0.78</v>
      </c>
      <c r="P321">
        <v>9.68</v>
      </c>
      <c r="Q321">
        <v>6.33</v>
      </c>
      <c r="R321">
        <v>0.14000000000000001</v>
      </c>
      <c r="S321">
        <v>13.6</v>
      </c>
      <c r="T321">
        <v>16</v>
      </c>
      <c r="U321">
        <v>1.48</v>
      </c>
      <c r="V321">
        <v>0.01</v>
      </c>
      <c r="X321">
        <v>2.5</v>
      </c>
      <c r="Y321">
        <v>1664.15</v>
      </c>
      <c r="Z321">
        <f t="shared" si="4"/>
        <v>25</v>
      </c>
    </row>
    <row r="322" spans="1:26" x14ac:dyDescent="0.3">
      <c r="A322" t="s">
        <v>409</v>
      </c>
      <c r="B322">
        <v>51</v>
      </c>
      <c r="C322">
        <v>2.96</v>
      </c>
      <c r="D322">
        <v>14.6</v>
      </c>
      <c r="E322">
        <v>10.4</v>
      </c>
      <c r="F322">
        <v>0.15</v>
      </c>
      <c r="G322">
        <v>5.0999999999999996</v>
      </c>
      <c r="H322">
        <v>8.66</v>
      </c>
      <c r="I322">
        <v>2.69</v>
      </c>
      <c r="J322">
        <v>0.49</v>
      </c>
      <c r="N322">
        <v>50</v>
      </c>
      <c r="O322">
        <v>0.81</v>
      </c>
      <c r="P322">
        <v>10.6</v>
      </c>
      <c r="Q322">
        <v>7.76</v>
      </c>
      <c r="R322">
        <v>0.18</v>
      </c>
      <c r="S322">
        <v>13.2</v>
      </c>
      <c r="T322">
        <v>15.5</v>
      </c>
      <c r="U322">
        <v>1.77</v>
      </c>
      <c r="V322">
        <v>0.01</v>
      </c>
      <c r="X322">
        <v>2.5</v>
      </c>
      <c r="Y322">
        <v>1636.15</v>
      </c>
      <c r="Z322">
        <f t="shared" si="4"/>
        <v>25</v>
      </c>
    </row>
    <row r="323" spans="1:26" x14ac:dyDescent="0.3">
      <c r="A323" t="s">
        <v>410</v>
      </c>
      <c r="B323">
        <v>51.4</v>
      </c>
      <c r="C323">
        <v>3.07</v>
      </c>
      <c r="D323">
        <v>14.4</v>
      </c>
      <c r="E323">
        <v>10.199999999999999</v>
      </c>
      <c r="F323">
        <v>0.14000000000000001</v>
      </c>
      <c r="G323">
        <v>5.21</v>
      </c>
      <c r="H323">
        <v>9.24</v>
      </c>
      <c r="I323">
        <v>2.48</v>
      </c>
      <c r="J323">
        <v>0.56999999999999995</v>
      </c>
      <c r="N323">
        <v>50.2</v>
      </c>
      <c r="O323">
        <v>0.91</v>
      </c>
      <c r="P323">
        <v>11.5</v>
      </c>
      <c r="Q323">
        <v>7.46</v>
      </c>
      <c r="R323">
        <v>0.2</v>
      </c>
      <c r="S323">
        <v>12.2</v>
      </c>
      <c r="T323">
        <v>15.1</v>
      </c>
      <c r="U323">
        <v>2.04</v>
      </c>
      <c r="V323">
        <v>0.02</v>
      </c>
      <c r="X323">
        <v>3</v>
      </c>
      <c r="Y323">
        <v>1703.15</v>
      </c>
      <c r="Z323">
        <f t="shared" ref="Z323:Z386" si="5">X323*10</f>
        <v>30</v>
      </c>
    </row>
    <row r="324" spans="1:26" x14ac:dyDescent="0.3">
      <c r="A324" t="s">
        <v>410</v>
      </c>
      <c r="B324">
        <v>51.4</v>
      </c>
      <c r="C324">
        <v>3.07</v>
      </c>
      <c r="D324">
        <v>14.4</v>
      </c>
      <c r="E324">
        <v>10.199999999999999</v>
      </c>
      <c r="F324">
        <v>0.14000000000000001</v>
      </c>
      <c r="G324">
        <v>5.21</v>
      </c>
      <c r="H324">
        <v>9.24</v>
      </c>
      <c r="I324">
        <v>2.48</v>
      </c>
      <c r="J324">
        <v>0.56999999999999995</v>
      </c>
      <c r="N324">
        <v>50.2</v>
      </c>
      <c r="O324">
        <v>0.91</v>
      </c>
      <c r="P324">
        <v>11.5</v>
      </c>
      <c r="Q324">
        <v>7.46</v>
      </c>
      <c r="R324">
        <v>0.2</v>
      </c>
      <c r="S324">
        <v>12.2</v>
      </c>
      <c r="T324">
        <v>15.1</v>
      </c>
      <c r="U324">
        <v>2.04</v>
      </c>
      <c r="V324">
        <v>0.02</v>
      </c>
      <c r="X324">
        <v>3</v>
      </c>
      <c r="Y324">
        <v>1703.15</v>
      </c>
      <c r="Z324">
        <f t="shared" si="5"/>
        <v>30</v>
      </c>
    </row>
    <row r="325" spans="1:26" x14ac:dyDescent="0.3">
      <c r="A325" t="s">
        <v>411</v>
      </c>
      <c r="B325">
        <v>51.1</v>
      </c>
      <c r="C325">
        <v>2.5</v>
      </c>
      <c r="D325">
        <v>14</v>
      </c>
      <c r="E325">
        <v>9.9600000000000009</v>
      </c>
      <c r="F325">
        <v>0.12</v>
      </c>
      <c r="G325">
        <v>6.76</v>
      </c>
      <c r="H325">
        <v>10.5</v>
      </c>
      <c r="I325">
        <v>2.39</v>
      </c>
      <c r="J325">
        <v>0.44</v>
      </c>
      <c r="N325">
        <v>51.3</v>
      </c>
      <c r="O325">
        <v>0.76</v>
      </c>
      <c r="P325">
        <v>7.11</v>
      </c>
      <c r="Q325">
        <v>6.4</v>
      </c>
      <c r="R325">
        <v>0.15</v>
      </c>
      <c r="S325">
        <v>15.9</v>
      </c>
      <c r="T325">
        <v>16.899999999999999</v>
      </c>
      <c r="U325">
        <v>1.01</v>
      </c>
      <c r="V325">
        <v>0.02</v>
      </c>
      <c r="X325">
        <v>2</v>
      </c>
      <c r="Y325">
        <v>1613.15</v>
      </c>
      <c r="Z325">
        <f t="shared" si="5"/>
        <v>20</v>
      </c>
    </row>
    <row r="326" spans="1:26" x14ac:dyDescent="0.3">
      <c r="A326" t="s">
        <v>412</v>
      </c>
      <c r="B326">
        <v>50.6</v>
      </c>
      <c r="C326">
        <v>2.69</v>
      </c>
      <c r="D326">
        <v>14.6</v>
      </c>
      <c r="E326">
        <v>10</v>
      </c>
      <c r="F326">
        <v>0.16</v>
      </c>
      <c r="G326">
        <v>5.55</v>
      </c>
      <c r="H326">
        <v>9.68</v>
      </c>
      <c r="I326">
        <v>2.68</v>
      </c>
      <c r="J326">
        <v>0.52</v>
      </c>
      <c r="N326">
        <v>50.7</v>
      </c>
      <c r="O326">
        <v>1.02</v>
      </c>
      <c r="P326">
        <v>7.92</v>
      </c>
      <c r="Q326">
        <v>7.27</v>
      </c>
      <c r="R326">
        <v>0.2</v>
      </c>
      <c r="S326">
        <v>15</v>
      </c>
      <c r="T326">
        <v>16</v>
      </c>
      <c r="U326">
        <v>0.96</v>
      </c>
      <c r="V326">
        <v>0.02</v>
      </c>
      <c r="X326">
        <v>2</v>
      </c>
      <c r="Y326">
        <v>1598.15</v>
      </c>
      <c r="Z326">
        <f t="shared" si="5"/>
        <v>20</v>
      </c>
    </row>
    <row r="327" spans="1:26" x14ac:dyDescent="0.3">
      <c r="A327" t="s">
        <v>413</v>
      </c>
      <c r="B327">
        <v>52.6</v>
      </c>
      <c r="C327">
        <v>3.02</v>
      </c>
      <c r="D327">
        <v>15.3</v>
      </c>
      <c r="E327">
        <v>10.199999999999999</v>
      </c>
      <c r="F327">
        <v>0.16</v>
      </c>
      <c r="G327">
        <v>4.25</v>
      </c>
      <c r="H327">
        <v>8.65</v>
      </c>
      <c r="I327">
        <v>2.81</v>
      </c>
      <c r="J327">
        <v>0.65</v>
      </c>
      <c r="N327">
        <v>49.5</v>
      </c>
      <c r="O327">
        <v>1.05</v>
      </c>
      <c r="P327">
        <v>10.8</v>
      </c>
      <c r="Q327">
        <v>8.36</v>
      </c>
      <c r="R327">
        <v>0.21</v>
      </c>
      <c r="S327">
        <v>12.5</v>
      </c>
      <c r="T327">
        <v>15.5</v>
      </c>
      <c r="U327">
        <v>1.63</v>
      </c>
      <c r="V327">
        <v>0.01</v>
      </c>
      <c r="X327">
        <v>2.5</v>
      </c>
      <c r="Y327">
        <v>1613.15</v>
      </c>
      <c r="Z327">
        <f t="shared" si="5"/>
        <v>25</v>
      </c>
    </row>
    <row r="328" spans="1:26" x14ac:dyDescent="0.3">
      <c r="A328" t="s">
        <v>414</v>
      </c>
      <c r="B328">
        <v>51.1</v>
      </c>
      <c r="C328">
        <v>2.74</v>
      </c>
      <c r="D328">
        <v>14.5</v>
      </c>
      <c r="E328">
        <v>10.4</v>
      </c>
      <c r="F328">
        <v>0.15</v>
      </c>
      <c r="G328">
        <v>5.98</v>
      </c>
      <c r="H328">
        <v>9.77</v>
      </c>
      <c r="I328">
        <v>2.73</v>
      </c>
      <c r="J328">
        <v>0.51</v>
      </c>
      <c r="N328">
        <v>50.8</v>
      </c>
      <c r="O328">
        <v>0.81</v>
      </c>
      <c r="P328">
        <v>9.26</v>
      </c>
      <c r="Q328">
        <v>6.81</v>
      </c>
      <c r="R328">
        <v>0.16</v>
      </c>
      <c r="S328">
        <v>13.9</v>
      </c>
      <c r="T328">
        <v>16.2</v>
      </c>
      <c r="U328">
        <v>1.37</v>
      </c>
      <c r="V328">
        <v>0.01</v>
      </c>
      <c r="X328">
        <v>2.5</v>
      </c>
      <c r="Y328">
        <v>1663.15</v>
      </c>
      <c r="Z328">
        <f t="shared" si="5"/>
        <v>25</v>
      </c>
    </row>
    <row r="329" spans="1:26" x14ac:dyDescent="0.3">
      <c r="A329" t="s">
        <v>415</v>
      </c>
      <c r="B329">
        <v>52.6</v>
      </c>
      <c r="C329">
        <v>2.42</v>
      </c>
      <c r="D329">
        <v>14.1</v>
      </c>
      <c r="E329">
        <v>9.7100000000000009</v>
      </c>
      <c r="F329">
        <v>0.2</v>
      </c>
      <c r="G329">
        <v>6.81</v>
      </c>
      <c r="H329">
        <v>11</v>
      </c>
      <c r="I329">
        <v>2.2599999999999998</v>
      </c>
      <c r="J329">
        <v>0.46</v>
      </c>
      <c r="N329">
        <v>52.2</v>
      </c>
      <c r="O329">
        <v>0.73</v>
      </c>
      <c r="P329">
        <v>10.4</v>
      </c>
      <c r="Q329">
        <v>5.65</v>
      </c>
      <c r="R329">
        <v>0.12</v>
      </c>
      <c r="S329">
        <v>13.6</v>
      </c>
      <c r="T329">
        <v>16.11</v>
      </c>
      <c r="U329">
        <v>1.73</v>
      </c>
      <c r="V329">
        <v>0.02</v>
      </c>
      <c r="X329">
        <v>3</v>
      </c>
      <c r="Y329">
        <v>1743.15</v>
      </c>
      <c r="Z329">
        <f t="shared" si="5"/>
        <v>30</v>
      </c>
    </row>
    <row r="330" spans="1:26" x14ac:dyDescent="0.3">
      <c r="A330" t="s">
        <v>415</v>
      </c>
      <c r="B330">
        <v>52.6</v>
      </c>
      <c r="C330">
        <v>2.42</v>
      </c>
      <c r="D330">
        <v>14.1</v>
      </c>
      <c r="E330">
        <v>9.7100000000000009</v>
      </c>
      <c r="F330">
        <v>0.2</v>
      </c>
      <c r="G330">
        <v>6.81</v>
      </c>
      <c r="H330">
        <v>11</v>
      </c>
      <c r="I330">
        <v>2.2599999999999998</v>
      </c>
      <c r="J330">
        <v>0.46</v>
      </c>
      <c r="N330">
        <v>52.2</v>
      </c>
      <c r="O330">
        <v>0.73</v>
      </c>
      <c r="P330">
        <v>10.4</v>
      </c>
      <c r="Q330">
        <v>5.65</v>
      </c>
      <c r="R330">
        <v>0.12</v>
      </c>
      <c r="S330">
        <v>13.6</v>
      </c>
      <c r="T330">
        <v>16.11</v>
      </c>
      <c r="U330">
        <v>1.73</v>
      </c>
      <c r="V330">
        <v>0.02</v>
      </c>
      <c r="X330">
        <v>3</v>
      </c>
      <c r="Y330">
        <v>1743.15</v>
      </c>
      <c r="Z330">
        <f t="shared" si="5"/>
        <v>30</v>
      </c>
    </row>
    <row r="331" spans="1:26" x14ac:dyDescent="0.3">
      <c r="A331" t="s">
        <v>416</v>
      </c>
      <c r="B331">
        <v>53.22</v>
      </c>
      <c r="C331">
        <v>0.8</v>
      </c>
      <c r="D331">
        <v>18.989999999999998</v>
      </c>
      <c r="E331">
        <v>9.36</v>
      </c>
      <c r="F331">
        <v>0.14000000000000001</v>
      </c>
      <c r="G331">
        <v>5.22</v>
      </c>
      <c r="H331">
        <v>10.06</v>
      </c>
      <c r="I331">
        <v>2.1</v>
      </c>
      <c r="J331">
        <v>0.38</v>
      </c>
      <c r="N331">
        <v>49.25</v>
      </c>
      <c r="O331">
        <v>0.61</v>
      </c>
      <c r="P331">
        <v>12.21</v>
      </c>
      <c r="Q331">
        <v>7.57</v>
      </c>
      <c r="R331">
        <v>0.21</v>
      </c>
      <c r="S331">
        <v>14.12</v>
      </c>
      <c r="T331">
        <v>16.09</v>
      </c>
      <c r="U331">
        <v>0.83</v>
      </c>
      <c r="V331">
        <v>0.03</v>
      </c>
      <c r="X331">
        <v>2</v>
      </c>
      <c r="Y331">
        <v>1598.15</v>
      </c>
      <c r="Z331">
        <f t="shared" si="5"/>
        <v>20</v>
      </c>
    </row>
    <row r="332" spans="1:26" x14ac:dyDescent="0.3">
      <c r="A332" t="s">
        <v>417</v>
      </c>
      <c r="B332">
        <v>50.66</v>
      </c>
      <c r="C332">
        <v>0.51</v>
      </c>
      <c r="D332">
        <v>19.22</v>
      </c>
      <c r="E332">
        <v>8.43</v>
      </c>
      <c r="F332">
        <v>0.52</v>
      </c>
      <c r="G332">
        <v>5.88</v>
      </c>
      <c r="H332">
        <v>10.49</v>
      </c>
      <c r="I332">
        <v>1.99</v>
      </c>
      <c r="J332">
        <v>0.33</v>
      </c>
      <c r="N332">
        <v>47.64</v>
      </c>
      <c r="O332">
        <v>0.52</v>
      </c>
      <c r="P332">
        <v>12.99</v>
      </c>
      <c r="Q332">
        <v>5.95</v>
      </c>
      <c r="R332">
        <v>0.22</v>
      </c>
      <c r="S332">
        <v>14.02</v>
      </c>
      <c r="T332">
        <v>16.649999999999999</v>
      </c>
      <c r="U332">
        <v>0.84</v>
      </c>
      <c r="V332">
        <v>0.01</v>
      </c>
      <c r="X332">
        <v>2</v>
      </c>
      <c r="Y332">
        <v>1623.15</v>
      </c>
      <c r="Z332">
        <f t="shared" si="5"/>
        <v>20</v>
      </c>
    </row>
    <row r="333" spans="1:26" x14ac:dyDescent="0.3">
      <c r="A333" t="s">
        <v>418</v>
      </c>
      <c r="B333">
        <v>57.14</v>
      </c>
      <c r="C333">
        <v>0.66</v>
      </c>
      <c r="D333">
        <v>18.07</v>
      </c>
      <c r="E333">
        <v>7.56</v>
      </c>
      <c r="F333">
        <v>0.13</v>
      </c>
      <c r="G333">
        <v>3.49</v>
      </c>
      <c r="H333">
        <v>10.01</v>
      </c>
      <c r="I333">
        <v>2.2799999999999998</v>
      </c>
      <c r="J333">
        <v>0.43</v>
      </c>
      <c r="N333">
        <v>48.84</v>
      </c>
      <c r="O333">
        <v>0.28999999999999998</v>
      </c>
      <c r="P333">
        <v>17.13</v>
      </c>
      <c r="Q333">
        <v>6.5</v>
      </c>
      <c r="R333">
        <v>0.17</v>
      </c>
      <c r="S333">
        <v>10.07</v>
      </c>
      <c r="T333">
        <v>16.48</v>
      </c>
      <c r="U333">
        <v>1.69</v>
      </c>
      <c r="V333">
        <v>0.01</v>
      </c>
      <c r="X333">
        <v>3</v>
      </c>
      <c r="Y333">
        <v>1723.15</v>
      </c>
      <c r="Z333">
        <f t="shared" si="5"/>
        <v>30</v>
      </c>
    </row>
    <row r="334" spans="1:26" x14ac:dyDescent="0.3">
      <c r="A334" t="s">
        <v>418</v>
      </c>
      <c r="B334">
        <v>57.14</v>
      </c>
      <c r="C334">
        <v>0.66</v>
      </c>
      <c r="D334">
        <v>18.07</v>
      </c>
      <c r="E334">
        <v>7.56</v>
      </c>
      <c r="F334">
        <v>0.13</v>
      </c>
      <c r="G334">
        <v>3.49</v>
      </c>
      <c r="H334">
        <v>10.01</v>
      </c>
      <c r="I334">
        <v>2.2799999999999998</v>
      </c>
      <c r="J334">
        <v>0.43</v>
      </c>
      <c r="N334">
        <v>48.84</v>
      </c>
      <c r="O334">
        <v>0.28999999999999998</v>
      </c>
      <c r="P334">
        <v>17.13</v>
      </c>
      <c r="Q334">
        <v>6.5</v>
      </c>
      <c r="R334">
        <v>0.17</v>
      </c>
      <c r="S334">
        <v>10.07</v>
      </c>
      <c r="T334">
        <v>16.48</v>
      </c>
      <c r="U334">
        <v>1.69</v>
      </c>
      <c r="V334">
        <v>0.01</v>
      </c>
      <c r="X334">
        <v>3</v>
      </c>
      <c r="Y334">
        <v>1723.15</v>
      </c>
      <c r="Z334">
        <f t="shared" si="5"/>
        <v>30</v>
      </c>
    </row>
    <row r="335" spans="1:26" x14ac:dyDescent="0.3">
      <c r="A335" t="s">
        <v>419</v>
      </c>
      <c r="B335">
        <v>59.64</v>
      </c>
      <c r="C335">
        <v>1.01</v>
      </c>
      <c r="D335">
        <v>17.670000000000002</v>
      </c>
      <c r="E335">
        <v>6.25</v>
      </c>
      <c r="F335">
        <v>7.0000000000000007E-2</v>
      </c>
      <c r="G335">
        <v>2.2400000000000002</v>
      </c>
      <c r="H335">
        <v>8.7799999999999994</v>
      </c>
      <c r="I335">
        <v>2.82</v>
      </c>
      <c r="J335">
        <v>0.87</v>
      </c>
      <c r="N335">
        <v>48.91</v>
      </c>
      <c r="O335">
        <v>0.37</v>
      </c>
      <c r="P335">
        <v>16.579999999999998</v>
      </c>
      <c r="Q335">
        <v>7.74</v>
      </c>
      <c r="R335">
        <v>0.17</v>
      </c>
      <c r="S335">
        <v>9.68</v>
      </c>
      <c r="T335">
        <v>15.07</v>
      </c>
      <c r="U335">
        <v>1.81</v>
      </c>
      <c r="V335">
        <v>0.01</v>
      </c>
      <c r="X335">
        <v>3</v>
      </c>
      <c r="Y335">
        <v>1673.15</v>
      </c>
      <c r="Z335">
        <f t="shared" si="5"/>
        <v>30</v>
      </c>
    </row>
    <row r="336" spans="1:26" x14ac:dyDescent="0.3">
      <c r="A336" t="s">
        <v>419</v>
      </c>
      <c r="B336">
        <v>59.64</v>
      </c>
      <c r="C336">
        <v>1.01</v>
      </c>
      <c r="D336">
        <v>17.670000000000002</v>
      </c>
      <c r="E336">
        <v>6.25</v>
      </c>
      <c r="F336">
        <v>7.0000000000000007E-2</v>
      </c>
      <c r="G336">
        <v>2.2400000000000002</v>
      </c>
      <c r="H336">
        <v>8.7799999999999994</v>
      </c>
      <c r="I336">
        <v>2.82</v>
      </c>
      <c r="J336">
        <v>0.87</v>
      </c>
      <c r="N336">
        <v>48.91</v>
      </c>
      <c r="O336">
        <v>0.37</v>
      </c>
      <c r="P336">
        <v>16.579999999999998</v>
      </c>
      <c r="Q336">
        <v>7.74</v>
      </c>
      <c r="R336">
        <v>0.17</v>
      </c>
      <c r="S336">
        <v>9.68</v>
      </c>
      <c r="T336">
        <v>15.07</v>
      </c>
      <c r="U336">
        <v>1.81</v>
      </c>
      <c r="V336">
        <v>0.01</v>
      </c>
      <c r="X336">
        <v>3</v>
      </c>
      <c r="Y336">
        <v>1673.15</v>
      </c>
      <c r="Z336">
        <f t="shared" si="5"/>
        <v>30</v>
      </c>
    </row>
    <row r="337" spans="1:26" x14ac:dyDescent="0.3">
      <c r="A337" t="s">
        <v>420</v>
      </c>
      <c r="B337">
        <v>50.86</v>
      </c>
      <c r="C337">
        <v>0.68</v>
      </c>
      <c r="D337">
        <v>18.75</v>
      </c>
      <c r="E337">
        <v>8.36</v>
      </c>
      <c r="F337">
        <v>0.14000000000000001</v>
      </c>
      <c r="G337">
        <v>5.35</v>
      </c>
      <c r="H337">
        <v>9.9700000000000006</v>
      </c>
      <c r="I337">
        <v>1.84</v>
      </c>
      <c r="J337">
        <v>0.34</v>
      </c>
      <c r="N337">
        <v>48.7</v>
      </c>
      <c r="O337">
        <v>0.48</v>
      </c>
      <c r="P337">
        <v>12.62</v>
      </c>
      <c r="Q337">
        <v>6.36</v>
      </c>
      <c r="R337">
        <v>0.17</v>
      </c>
      <c r="S337">
        <v>12.59</v>
      </c>
      <c r="T337">
        <v>16.190000000000001</v>
      </c>
      <c r="U337">
        <v>0.99</v>
      </c>
      <c r="V337">
        <v>0.02</v>
      </c>
      <c r="X337">
        <v>2.4500000000000002</v>
      </c>
      <c r="Y337">
        <v>1648.15</v>
      </c>
      <c r="Z337">
        <f t="shared" si="5"/>
        <v>24.5</v>
      </c>
    </row>
    <row r="338" spans="1:26" x14ac:dyDescent="0.3">
      <c r="A338" t="s">
        <v>421</v>
      </c>
      <c r="B338">
        <v>56.71</v>
      </c>
      <c r="C338">
        <v>0.67</v>
      </c>
      <c r="D338">
        <v>17.2</v>
      </c>
      <c r="E338">
        <v>6.42</v>
      </c>
      <c r="F338">
        <v>0.09</v>
      </c>
      <c r="G338">
        <v>3.47</v>
      </c>
      <c r="H338">
        <v>9.34</v>
      </c>
      <c r="I338">
        <v>3.08</v>
      </c>
      <c r="J338">
        <v>0.63</v>
      </c>
      <c r="N338">
        <v>50.12</v>
      </c>
      <c r="O338">
        <v>0.56000000000000005</v>
      </c>
      <c r="P338">
        <v>12.03</v>
      </c>
      <c r="Q338">
        <v>7.98</v>
      </c>
      <c r="R338">
        <v>0.13</v>
      </c>
      <c r="S338">
        <v>12.3</v>
      </c>
      <c r="T338">
        <v>17.41</v>
      </c>
      <c r="U338">
        <v>1.34</v>
      </c>
      <c r="V338">
        <v>0.01</v>
      </c>
      <c r="X338">
        <v>2.2999999999999998</v>
      </c>
      <c r="Y338">
        <v>1548.15</v>
      </c>
      <c r="Z338">
        <f t="shared" si="5"/>
        <v>23</v>
      </c>
    </row>
    <row r="339" spans="1:26" x14ac:dyDescent="0.3">
      <c r="A339" t="s">
        <v>422</v>
      </c>
      <c r="B339">
        <v>51.72</v>
      </c>
      <c r="C339">
        <v>1.7</v>
      </c>
      <c r="D339">
        <v>16.71</v>
      </c>
      <c r="E339">
        <v>10.9</v>
      </c>
      <c r="F339">
        <v>0.12</v>
      </c>
      <c r="G339">
        <v>8.34</v>
      </c>
      <c r="H339">
        <v>8.58</v>
      </c>
      <c r="I339">
        <v>2.2200000000000002</v>
      </c>
      <c r="J339">
        <v>0.09</v>
      </c>
      <c r="N339">
        <v>48.01</v>
      </c>
      <c r="O339">
        <v>1.48</v>
      </c>
      <c r="P339">
        <v>15.22</v>
      </c>
      <c r="Q339">
        <v>9.82</v>
      </c>
      <c r="R339">
        <v>0.06</v>
      </c>
      <c r="S339">
        <v>9.3699999999999992</v>
      </c>
      <c r="T339">
        <v>9.9700000000000006</v>
      </c>
      <c r="U339">
        <v>2.06</v>
      </c>
      <c r="V339">
        <v>7.0000000000000007E-2</v>
      </c>
      <c r="X339">
        <v>2.6</v>
      </c>
      <c r="Y339">
        <v>1706.15</v>
      </c>
      <c r="Z339">
        <f t="shared" si="5"/>
        <v>26</v>
      </c>
    </row>
    <row r="340" spans="1:26" x14ac:dyDescent="0.3">
      <c r="A340" t="s">
        <v>422</v>
      </c>
      <c r="B340">
        <v>51.72</v>
      </c>
      <c r="C340">
        <v>1.7</v>
      </c>
      <c r="D340">
        <v>16.71</v>
      </c>
      <c r="E340">
        <v>10.9</v>
      </c>
      <c r="F340">
        <v>0.12</v>
      </c>
      <c r="G340">
        <v>8.34</v>
      </c>
      <c r="H340">
        <v>8.58</v>
      </c>
      <c r="I340">
        <v>2.2200000000000002</v>
      </c>
      <c r="J340">
        <v>0.09</v>
      </c>
      <c r="N340">
        <v>48.01</v>
      </c>
      <c r="O340">
        <v>1.48</v>
      </c>
      <c r="P340">
        <v>15.22</v>
      </c>
      <c r="Q340">
        <v>9.82</v>
      </c>
      <c r="R340">
        <v>0.06</v>
      </c>
      <c r="S340">
        <v>9.3699999999999992</v>
      </c>
      <c r="T340">
        <v>9.9700000000000006</v>
      </c>
      <c r="U340">
        <v>2.06</v>
      </c>
      <c r="V340">
        <v>7.0000000000000007E-2</v>
      </c>
      <c r="X340">
        <v>2.6</v>
      </c>
      <c r="Y340">
        <v>1706.15</v>
      </c>
      <c r="Z340">
        <f t="shared" si="5"/>
        <v>26</v>
      </c>
    </row>
    <row r="341" spans="1:26" x14ac:dyDescent="0.3">
      <c r="A341" t="s">
        <v>423</v>
      </c>
      <c r="B341">
        <v>51.79</v>
      </c>
      <c r="C341">
        <v>0.66</v>
      </c>
      <c r="D341">
        <v>19.350000000000001</v>
      </c>
      <c r="E341">
        <v>9.2100000000000009</v>
      </c>
      <c r="F341">
        <v>0.18</v>
      </c>
      <c r="G341">
        <v>5.18</v>
      </c>
      <c r="H341">
        <v>9.82</v>
      </c>
      <c r="I341">
        <v>1.81</v>
      </c>
      <c r="J341">
        <v>0.33</v>
      </c>
      <c r="N341">
        <v>47.12</v>
      </c>
      <c r="O341">
        <v>0.35</v>
      </c>
      <c r="P341">
        <v>15</v>
      </c>
      <c r="Q341">
        <v>6.9</v>
      </c>
      <c r="R341">
        <v>0.19</v>
      </c>
      <c r="S341">
        <v>12.65</v>
      </c>
      <c r="T341">
        <v>16.38</v>
      </c>
      <c r="U341">
        <v>0.93</v>
      </c>
      <c r="V341">
        <v>0.01</v>
      </c>
      <c r="X341">
        <v>2.25</v>
      </c>
      <c r="Y341">
        <v>1598.15</v>
      </c>
      <c r="Z341">
        <f t="shared" si="5"/>
        <v>22.5</v>
      </c>
    </row>
    <row r="342" spans="1:26" x14ac:dyDescent="0.3">
      <c r="A342" t="s">
        <v>424</v>
      </c>
      <c r="B342">
        <v>52.02</v>
      </c>
      <c r="C342">
        <v>1.57</v>
      </c>
      <c r="D342">
        <v>17.7</v>
      </c>
      <c r="E342">
        <v>10.1</v>
      </c>
      <c r="F342">
        <v>0.15</v>
      </c>
      <c r="G342">
        <v>6.84</v>
      </c>
      <c r="H342">
        <v>10.38</v>
      </c>
      <c r="I342">
        <v>2.35</v>
      </c>
      <c r="J342">
        <v>0.27</v>
      </c>
      <c r="N342">
        <v>49.73</v>
      </c>
      <c r="O342">
        <v>0.97</v>
      </c>
      <c r="P342">
        <v>13.51</v>
      </c>
      <c r="Q342">
        <v>6.5</v>
      </c>
      <c r="R342">
        <v>0.17</v>
      </c>
      <c r="S342">
        <v>12.49</v>
      </c>
      <c r="T342">
        <v>16.16</v>
      </c>
      <c r="U342">
        <v>1.69</v>
      </c>
      <c r="V342">
        <v>0.01</v>
      </c>
      <c r="X342">
        <v>2.7</v>
      </c>
      <c r="Y342">
        <v>1728.15</v>
      </c>
      <c r="Z342">
        <f t="shared" si="5"/>
        <v>27</v>
      </c>
    </row>
    <row r="343" spans="1:26" x14ac:dyDescent="0.3">
      <c r="A343" t="s">
        <v>425</v>
      </c>
      <c r="B343">
        <v>52.48</v>
      </c>
      <c r="C343">
        <v>0.72</v>
      </c>
      <c r="D343">
        <v>18.77</v>
      </c>
      <c r="E343">
        <v>7.74</v>
      </c>
      <c r="F343">
        <v>0.16</v>
      </c>
      <c r="G343">
        <v>4.9400000000000004</v>
      </c>
      <c r="H343">
        <v>9.9</v>
      </c>
      <c r="I343">
        <v>1.72</v>
      </c>
      <c r="J343">
        <v>0.34</v>
      </c>
      <c r="N343">
        <v>46.97</v>
      </c>
      <c r="O343">
        <v>0.26</v>
      </c>
      <c r="P343">
        <v>16.29</v>
      </c>
      <c r="Q343">
        <v>6.09</v>
      </c>
      <c r="R343">
        <v>0.13</v>
      </c>
      <c r="S343">
        <v>12.11</v>
      </c>
      <c r="T343">
        <v>15.47</v>
      </c>
      <c r="U343">
        <v>1.21</v>
      </c>
      <c r="V343">
        <v>0.02</v>
      </c>
      <c r="X343">
        <v>2.7</v>
      </c>
      <c r="Y343">
        <v>1683.15</v>
      </c>
      <c r="Z343">
        <f t="shared" si="5"/>
        <v>27</v>
      </c>
    </row>
    <row r="344" spans="1:26" x14ac:dyDescent="0.3">
      <c r="A344" t="s">
        <v>426</v>
      </c>
      <c r="B344">
        <v>52</v>
      </c>
      <c r="C344">
        <v>2.23</v>
      </c>
      <c r="D344">
        <v>12.9</v>
      </c>
      <c r="E344">
        <v>12.5</v>
      </c>
      <c r="G344">
        <v>6.3</v>
      </c>
      <c r="H344">
        <v>10.6</v>
      </c>
      <c r="I344">
        <v>2.17</v>
      </c>
      <c r="J344">
        <v>0.1</v>
      </c>
      <c r="N344">
        <v>53.4</v>
      </c>
      <c r="O344">
        <v>0.55000000000000004</v>
      </c>
      <c r="P344">
        <v>1.6</v>
      </c>
      <c r="Q344">
        <v>9.0500000000000007</v>
      </c>
      <c r="S344">
        <v>18.7</v>
      </c>
      <c r="T344">
        <v>16.899999999999999</v>
      </c>
      <c r="U344">
        <v>0.1</v>
      </c>
      <c r="X344">
        <v>1E-4</v>
      </c>
      <c r="Y344">
        <v>1422.15</v>
      </c>
      <c r="Z344">
        <f t="shared" si="5"/>
        <v>1E-3</v>
      </c>
    </row>
    <row r="345" spans="1:26" x14ac:dyDescent="0.3">
      <c r="A345" t="s">
        <v>427</v>
      </c>
      <c r="B345">
        <v>51.4</v>
      </c>
      <c r="C345">
        <v>2.2999999999999998</v>
      </c>
      <c r="D345">
        <v>12.5</v>
      </c>
      <c r="E345">
        <v>13.5</v>
      </c>
      <c r="G345">
        <v>6.03</v>
      </c>
      <c r="H345">
        <v>9.94</v>
      </c>
      <c r="I345">
        <v>2.25</v>
      </c>
      <c r="J345">
        <v>7.0000000000000007E-2</v>
      </c>
      <c r="N345">
        <v>52.3</v>
      </c>
      <c r="O345">
        <v>0.38</v>
      </c>
      <c r="P345">
        <v>1.77</v>
      </c>
      <c r="Q345">
        <v>9.6300000000000008</v>
      </c>
      <c r="S345">
        <v>17.8</v>
      </c>
      <c r="T345">
        <v>17.3</v>
      </c>
      <c r="U345">
        <v>0.17</v>
      </c>
      <c r="X345">
        <v>1E-4</v>
      </c>
      <c r="Y345">
        <v>1416.15</v>
      </c>
      <c r="Z345">
        <f t="shared" si="5"/>
        <v>1E-3</v>
      </c>
    </row>
    <row r="346" spans="1:26" x14ac:dyDescent="0.3">
      <c r="A346" t="s">
        <v>428</v>
      </c>
      <c r="B346">
        <v>51</v>
      </c>
      <c r="C346">
        <v>2.78</v>
      </c>
      <c r="D346">
        <v>12.3</v>
      </c>
      <c r="E346">
        <v>14</v>
      </c>
      <c r="G346">
        <v>5.63</v>
      </c>
      <c r="H346">
        <v>10</v>
      </c>
      <c r="I346">
        <v>2.5299999999999998</v>
      </c>
      <c r="J346">
        <v>0.13</v>
      </c>
      <c r="N346">
        <v>51.9</v>
      </c>
      <c r="O346">
        <v>0.71</v>
      </c>
      <c r="P346">
        <v>3.03</v>
      </c>
      <c r="Q346">
        <v>9.74</v>
      </c>
      <c r="S346">
        <v>17.5</v>
      </c>
      <c r="T346">
        <v>17.3</v>
      </c>
      <c r="U346">
        <v>0.19</v>
      </c>
      <c r="X346">
        <v>1E-4</v>
      </c>
      <c r="Y346">
        <v>1407.15</v>
      </c>
      <c r="Z346">
        <f t="shared" si="5"/>
        <v>1E-3</v>
      </c>
    </row>
    <row r="347" spans="1:26" x14ac:dyDescent="0.3">
      <c r="A347" t="s">
        <v>429</v>
      </c>
      <c r="B347">
        <v>49.9</v>
      </c>
      <c r="C347">
        <v>3.61</v>
      </c>
      <c r="D347">
        <v>11.8</v>
      </c>
      <c r="E347">
        <v>15.2</v>
      </c>
      <c r="G347">
        <v>5.2</v>
      </c>
      <c r="H347">
        <v>9.67</v>
      </c>
      <c r="I347">
        <v>2.5299999999999998</v>
      </c>
      <c r="J347">
        <v>0.15</v>
      </c>
      <c r="N347">
        <v>53.5</v>
      </c>
      <c r="O347">
        <v>0.5</v>
      </c>
      <c r="P347">
        <v>0.83</v>
      </c>
      <c r="Q347">
        <v>17.3</v>
      </c>
      <c r="S347">
        <v>22.9</v>
      </c>
      <c r="T347">
        <v>5.07</v>
      </c>
      <c r="U347">
        <v>0.05</v>
      </c>
      <c r="X347">
        <v>1E-4</v>
      </c>
      <c r="Y347">
        <v>1395.15</v>
      </c>
      <c r="Z347">
        <f t="shared" si="5"/>
        <v>1E-3</v>
      </c>
    </row>
    <row r="348" spans="1:26" x14ac:dyDescent="0.3">
      <c r="A348" t="s">
        <v>430</v>
      </c>
      <c r="B348">
        <v>49.5</v>
      </c>
      <c r="C348">
        <v>1.19</v>
      </c>
      <c r="D348">
        <v>17.399999999999999</v>
      </c>
      <c r="E348">
        <v>10.527659999999999</v>
      </c>
      <c r="G348">
        <v>7.36</v>
      </c>
      <c r="H348">
        <v>10.199999999999999</v>
      </c>
      <c r="I348">
        <v>2.2799999999999998</v>
      </c>
      <c r="J348">
        <v>0.26</v>
      </c>
      <c r="L348">
        <v>0.12</v>
      </c>
      <c r="M348">
        <v>26.2</v>
      </c>
      <c r="N348">
        <v>50.5</v>
      </c>
      <c r="O348">
        <v>0.8</v>
      </c>
      <c r="P348">
        <v>5.7</v>
      </c>
      <c r="Q348">
        <v>9</v>
      </c>
      <c r="S348">
        <v>15.6</v>
      </c>
      <c r="T348">
        <v>17.7</v>
      </c>
      <c r="U348">
        <v>0.5</v>
      </c>
      <c r="X348">
        <v>0.5</v>
      </c>
      <c r="Y348">
        <v>1398.15</v>
      </c>
      <c r="Z348">
        <f t="shared" si="5"/>
        <v>5</v>
      </c>
    </row>
    <row r="349" spans="1:26" x14ac:dyDescent="0.3">
      <c r="A349" t="s">
        <v>431</v>
      </c>
      <c r="B349">
        <v>50.2</v>
      </c>
      <c r="C349">
        <v>1.06</v>
      </c>
      <c r="D349">
        <v>17.899999999999999</v>
      </c>
      <c r="E349">
        <v>9.4479000000000006</v>
      </c>
      <c r="G349">
        <v>7.03</v>
      </c>
      <c r="H349">
        <v>10.3</v>
      </c>
      <c r="I349">
        <v>2.39</v>
      </c>
      <c r="J349">
        <v>0.27</v>
      </c>
      <c r="L349">
        <v>0.24</v>
      </c>
      <c r="M349">
        <v>3.4000000000000061</v>
      </c>
      <c r="N349">
        <v>50.9</v>
      </c>
      <c r="O349">
        <v>0.5</v>
      </c>
      <c r="P349">
        <v>5.8</v>
      </c>
      <c r="Q349">
        <v>6.7</v>
      </c>
      <c r="S349">
        <v>16.100000000000001</v>
      </c>
      <c r="T349">
        <v>19.2</v>
      </c>
      <c r="U349">
        <v>0.5</v>
      </c>
      <c r="X349">
        <v>0.5</v>
      </c>
      <c r="Y349">
        <v>1373.15</v>
      </c>
      <c r="Z349">
        <f t="shared" si="5"/>
        <v>5</v>
      </c>
    </row>
    <row r="350" spans="1:26" x14ac:dyDescent="0.3">
      <c r="A350" t="s">
        <v>432</v>
      </c>
      <c r="B350">
        <v>54.2</v>
      </c>
      <c r="C350">
        <v>1.22</v>
      </c>
      <c r="D350">
        <v>19.100000000000001</v>
      </c>
      <c r="E350">
        <v>6.4245720000000004</v>
      </c>
      <c r="G350">
        <v>5.7</v>
      </c>
      <c r="H350">
        <v>8.9700000000000006</v>
      </c>
      <c r="I350">
        <v>3.08</v>
      </c>
      <c r="J350">
        <v>0.36</v>
      </c>
      <c r="L350">
        <v>0.26</v>
      </c>
      <c r="M350">
        <v>4.8</v>
      </c>
      <c r="N350">
        <v>52</v>
      </c>
      <c r="O350">
        <v>0.1</v>
      </c>
      <c r="P350">
        <v>4.0999999999999996</v>
      </c>
      <c r="Q350">
        <v>4.4000000000000004</v>
      </c>
      <c r="S350">
        <v>16.7</v>
      </c>
      <c r="T350">
        <v>22.5</v>
      </c>
      <c r="U350">
        <v>0.3</v>
      </c>
      <c r="X350">
        <v>0.5</v>
      </c>
      <c r="Y350">
        <v>1323.15</v>
      </c>
      <c r="Z350">
        <f t="shared" si="5"/>
        <v>5</v>
      </c>
    </row>
    <row r="351" spans="1:26" x14ac:dyDescent="0.3">
      <c r="A351" t="s">
        <v>433</v>
      </c>
      <c r="B351">
        <v>60</v>
      </c>
      <c r="C351">
        <v>0.79</v>
      </c>
      <c r="D351">
        <v>18.100000000000001</v>
      </c>
      <c r="E351">
        <v>4.6879580000000001</v>
      </c>
      <c r="G351">
        <v>4</v>
      </c>
      <c r="H351">
        <v>6.83</v>
      </c>
      <c r="I351">
        <v>3.86</v>
      </c>
      <c r="J351">
        <v>0.55000000000000004</v>
      </c>
      <c r="L351">
        <v>0.68</v>
      </c>
      <c r="M351">
        <v>4.5</v>
      </c>
      <c r="N351">
        <v>51.8</v>
      </c>
      <c r="O351">
        <v>0.6</v>
      </c>
      <c r="P351">
        <v>5.3</v>
      </c>
      <c r="Q351">
        <v>6.3</v>
      </c>
      <c r="S351">
        <v>16.7</v>
      </c>
      <c r="T351">
        <v>20.2</v>
      </c>
      <c r="U351">
        <v>0.6</v>
      </c>
      <c r="V351">
        <v>0.1</v>
      </c>
      <c r="X351">
        <v>0.5</v>
      </c>
      <c r="Y351">
        <v>1323.15</v>
      </c>
      <c r="Z351">
        <f t="shared" si="5"/>
        <v>5</v>
      </c>
    </row>
    <row r="352" spans="1:26" x14ac:dyDescent="0.3">
      <c r="A352" t="s">
        <v>434</v>
      </c>
      <c r="B352">
        <v>54.4</v>
      </c>
      <c r="C352">
        <v>1.81</v>
      </c>
      <c r="D352">
        <v>16.899999999999999</v>
      </c>
      <c r="E352">
        <v>8.1431900000000006</v>
      </c>
      <c r="G352">
        <v>5.34</v>
      </c>
      <c r="H352">
        <v>8.52</v>
      </c>
      <c r="I352">
        <v>3.05</v>
      </c>
      <c r="J352">
        <v>0.56000000000000005</v>
      </c>
      <c r="L352">
        <v>0.39</v>
      </c>
      <c r="M352">
        <v>22.7</v>
      </c>
      <c r="N352">
        <v>53</v>
      </c>
      <c r="O352">
        <v>0.5</v>
      </c>
      <c r="P352">
        <v>5.7</v>
      </c>
      <c r="Q352">
        <v>9.9</v>
      </c>
      <c r="S352">
        <v>28.6</v>
      </c>
      <c r="T352">
        <v>1.6</v>
      </c>
      <c r="U352">
        <v>0.1</v>
      </c>
      <c r="X352">
        <v>0.5</v>
      </c>
      <c r="Y352">
        <v>1373.15</v>
      </c>
      <c r="Z352">
        <f t="shared" si="5"/>
        <v>5</v>
      </c>
    </row>
    <row r="353" spans="1:26" x14ac:dyDescent="0.3">
      <c r="A353" t="s">
        <v>435</v>
      </c>
      <c r="B353">
        <v>65.3</v>
      </c>
      <c r="C353">
        <v>0.27</v>
      </c>
      <c r="D353">
        <v>19</v>
      </c>
      <c r="E353">
        <v>2.5644300000000002</v>
      </c>
      <c r="G353">
        <v>2.2000000000000002</v>
      </c>
      <c r="H353">
        <v>4.01</v>
      </c>
      <c r="I353">
        <v>4.88</v>
      </c>
      <c r="J353">
        <v>0.91</v>
      </c>
      <c r="L353">
        <v>0.8</v>
      </c>
      <c r="M353">
        <v>10</v>
      </c>
      <c r="N353">
        <v>50.8</v>
      </c>
      <c r="O353">
        <v>0.4</v>
      </c>
      <c r="P353">
        <v>5.8</v>
      </c>
      <c r="Q353">
        <v>6</v>
      </c>
      <c r="S353">
        <v>15.8</v>
      </c>
      <c r="T353">
        <v>19.899999999999999</v>
      </c>
      <c r="U353">
        <v>0.6</v>
      </c>
      <c r="V353">
        <v>0.1</v>
      </c>
      <c r="X353">
        <v>0.5</v>
      </c>
      <c r="Y353">
        <v>1248.1500000000001</v>
      </c>
      <c r="Z353">
        <f t="shared" si="5"/>
        <v>5</v>
      </c>
    </row>
    <row r="354" spans="1:26" x14ac:dyDescent="0.3">
      <c r="A354" t="s">
        <v>436</v>
      </c>
      <c r="B354">
        <v>64.5</v>
      </c>
      <c r="C354">
        <v>0.31</v>
      </c>
      <c r="D354">
        <v>18.7</v>
      </c>
      <c r="E354">
        <v>2.465452</v>
      </c>
      <c r="G354">
        <v>2.63</v>
      </c>
      <c r="H354">
        <v>5.61</v>
      </c>
      <c r="I354">
        <v>4.22</v>
      </c>
      <c r="J354">
        <v>0.73</v>
      </c>
      <c r="L354">
        <v>0.52</v>
      </c>
      <c r="M354">
        <v>10.3</v>
      </c>
      <c r="N354">
        <v>48.9</v>
      </c>
      <c r="O354">
        <v>0.5</v>
      </c>
      <c r="P354">
        <v>7</v>
      </c>
      <c r="Q354">
        <v>6.3</v>
      </c>
      <c r="S354">
        <v>13.4</v>
      </c>
      <c r="T354">
        <v>20.8</v>
      </c>
      <c r="U354">
        <v>0.3</v>
      </c>
      <c r="X354">
        <v>0.5</v>
      </c>
      <c r="Y354">
        <v>1248.1500000000001</v>
      </c>
      <c r="Z354">
        <f t="shared" si="5"/>
        <v>5</v>
      </c>
    </row>
    <row r="355" spans="1:26" x14ac:dyDescent="0.3">
      <c r="A355" t="s">
        <v>437</v>
      </c>
      <c r="B355">
        <v>63.4</v>
      </c>
      <c r="C355">
        <v>0.35</v>
      </c>
      <c r="D355">
        <v>18.899999999999999</v>
      </c>
      <c r="E355">
        <v>2.6993999999999998</v>
      </c>
      <c r="G355">
        <v>2.76</v>
      </c>
      <c r="H355">
        <v>5.53</v>
      </c>
      <c r="I355">
        <v>4.4400000000000004</v>
      </c>
      <c r="J355">
        <v>0.74</v>
      </c>
      <c r="L355">
        <v>0.86</v>
      </c>
      <c r="M355">
        <v>9</v>
      </c>
      <c r="N355">
        <v>49.8</v>
      </c>
      <c r="O355">
        <v>0.6</v>
      </c>
      <c r="P355">
        <v>5.7</v>
      </c>
      <c r="Q355">
        <v>8</v>
      </c>
      <c r="S355">
        <v>13.5</v>
      </c>
      <c r="T355">
        <v>19.600000000000001</v>
      </c>
      <c r="U355">
        <v>0.7</v>
      </c>
      <c r="X355">
        <v>0.5</v>
      </c>
      <c r="Y355">
        <v>1248.1500000000001</v>
      </c>
      <c r="Z355">
        <f t="shared" si="5"/>
        <v>5</v>
      </c>
    </row>
    <row r="356" spans="1:26" x14ac:dyDescent="0.3">
      <c r="A356" t="s">
        <v>438</v>
      </c>
      <c r="B356">
        <v>57.5</v>
      </c>
      <c r="C356">
        <v>1.74</v>
      </c>
      <c r="D356">
        <v>17.2</v>
      </c>
      <c r="E356">
        <v>6.4065760000000003</v>
      </c>
      <c r="G356">
        <v>3.88</v>
      </c>
      <c r="H356">
        <v>7.25</v>
      </c>
      <c r="I356">
        <v>3.84</v>
      </c>
      <c r="J356">
        <v>0.7</v>
      </c>
      <c r="L356">
        <v>0.79</v>
      </c>
      <c r="M356">
        <v>2.7</v>
      </c>
      <c r="N356">
        <v>50.3</v>
      </c>
      <c r="O356">
        <v>0.8</v>
      </c>
      <c r="P356">
        <v>6.1</v>
      </c>
      <c r="Q356">
        <v>8</v>
      </c>
      <c r="S356">
        <v>16.2</v>
      </c>
      <c r="T356">
        <v>18.8</v>
      </c>
      <c r="U356">
        <v>0.8</v>
      </c>
      <c r="X356">
        <v>0.5</v>
      </c>
      <c r="Y356">
        <v>1348.15</v>
      </c>
      <c r="Z356">
        <f t="shared" si="5"/>
        <v>5</v>
      </c>
    </row>
    <row r="357" spans="1:26" x14ac:dyDescent="0.3">
      <c r="A357" t="s">
        <v>439</v>
      </c>
      <c r="B357">
        <v>63.5</v>
      </c>
      <c r="C357">
        <v>0.35</v>
      </c>
      <c r="D357">
        <v>18.899999999999999</v>
      </c>
      <c r="E357">
        <v>2.6993999999999998</v>
      </c>
      <c r="G357">
        <v>2.96</v>
      </c>
      <c r="H357">
        <v>5.3</v>
      </c>
      <c r="I357">
        <v>4.4400000000000004</v>
      </c>
      <c r="J357">
        <v>0.74</v>
      </c>
      <c r="L357">
        <v>0.86</v>
      </c>
      <c r="M357">
        <v>17.399999999999999</v>
      </c>
      <c r="N357">
        <v>50.4</v>
      </c>
      <c r="O357">
        <v>0.9</v>
      </c>
      <c r="P357">
        <v>4.8</v>
      </c>
      <c r="Q357">
        <v>10.4</v>
      </c>
      <c r="S357">
        <v>14.8</v>
      </c>
      <c r="T357">
        <v>17.2</v>
      </c>
      <c r="U357">
        <v>0.4</v>
      </c>
      <c r="X357">
        <v>0.5</v>
      </c>
      <c r="Y357">
        <v>1248.1500000000001</v>
      </c>
      <c r="Z357">
        <f t="shared" si="5"/>
        <v>5</v>
      </c>
    </row>
    <row r="358" spans="1:26" x14ac:dyDescent="0.3">
      <c r="A358" t="s">
        <v>440</v>
      </c>
      <c r="B358">
        <v>50.8</v>
      </c>
      <c r="C358">
        <v>2.5</v>
      </c>
      <c r="D358">
        <v>17.8</v>
      </c>
      <c r="E358">
        <v>8.2995999999999999</v>
      </c>
      <c r="F358">
        <v>0.1</v>
      </c>
      <c r="G358">
        <v>2.1</v>
      </c>
      <c r="H358">
        <v>10.1</v>
      </c>
      <c r="I358">
        <v>3.1</v>
      </c>
      <c r="J358">
        <v>0.7</v>
      </c>
      <c r="M358">
        <v>4.5999999999999996</v>
      </c>
      <c r="N358">
        <v>50.043999999999997</v>
      </c>
      <c r="O358">
        <v>1.4239999999999999</v>
      </c>
      <c r="P358">
        <v>4.0940000000000003</v>
      </c>
      <c r="Q358">
        <v>6.0469999999999997</v>
      </c>
      <c r="R358">
        <v>0.20799999999999999</v>
      </c>
      <c r="S358">
        <v>15.276</v>
      </c>
      <c r="T358">
        <v>20.219000000000001</v>
      </c>
      <c r="U358">
        <v>0.34899999999999998</v>
      </c>
      <c r="W358">
        <v>0.28000000000000003</v>
      </c>
      <c r="X358">
        <v>0.4985</v>
      </c>
      <c r="Y358">
        <v>1325.15</v>
      </c>
      <c r="Z358">
        <f t="shared" si="5"/>
        <v>4.9850000000000003</v>
      </c>
    </row>
    <row r="359" spans="1:26" x14ac:dyDescent="0.3">
      <c r="A359" t="s">
        <v>441</v>
      </c>
      <c r="B359">
        <v>49.4</v>
      </c>
      <c r="C359">
        <v>2.2999999999999998</v>
      </c>
      <c r="D359">
        <v>18.2</v>
      </c>
      <c r="E359">
        <v>8.50962</v>
      </c>
      <c r="F359">
        <v>0.1</v>
      </c>
      <c r="G359">
        <v>6.6</v>
      </c>
      <c r="H359">
        <v>7.2</v>
      </c>
      <c r="I359">
        <v>3.2</v>
      </c>
      <c r="J359">
        <v>0.7</v>
      </c>
      <c r="M359">
        <v>4.7</v>
      </c>
      <c r="N359">
        <v>50.536999999999999</v>
      </c>
      <c r="O359">
        <v>1.3380000000000001</v>
      </c>
      <c r="P359">
        <v>3.742</v>
      </c>
      <c r="Q359">
        <v>6.7</v>
      </c>
      <c r="R359">
        <v>0.192</v>
      </c>
      <c r="S359">
        <v>15.597</v>
      </c>
      <c r="T359">
        <v>19.919</v>
      </c>
      <c r="U359">
        <v>0.29099999999999998</v>
      </c>
      <c r="W359">
        <v>0.32100000000000001</v>
      </c>
      <c r="X359">
        <v>0.4985</v>
      </c>
      <c r="Y359">
        <v>1325.15</v>
      </c>
      <c r="Z359">
        <f t="shared" si="5"/>
        <v>4.9850000000000003</v>
      </c>
    </row>
    <row r="360" spans="1:26" x14ac:dyDescent="0.3">
      <c r="A360" t="s">
        <v>442</v>
      </c>
      <c r="B360">
        <v>49.3</v>
      </c>
      <c r="C360">
        <v>2.2999999999999998</v>
      </c>
      <c r="D360">
        <v>17.2</v>
      </c>
      <c r="E360">
        <v>10.849500000000001</v>
      </c>
      <c r="F360">
        <v>0.2</v>
      </c>
      <c r="G360">
        <v>4.2</v>
      </c>
      <c r="H360">
        <v>8.1999999999999993</v>
      </c>
      <c r="I360">
        <v>3</v>
      </c>
      <c r="J360">
        <v>0.7</v>
      </c>
      <c r="M360">
        <v>4.5999999999999996</v>
      </c>
      <c r="N360">
        <v>49.689</v>
      </c>
      <c r="O360">
        <v>1.462</v>
      </c>
      <c r="P360">
        <v>3.99</v>
      </c>
      <c r="Q360">
        <v>7.1609999999999996</v>
      </c>
      <c r="R360">
        <v>0.14599999999999999</v>
      </c>
      <c r="S360">
        <v>14.814</v>
      </c>
      <c r="T360">
        <v>19.829999999999998</v>
      </c>
      <c r="U360">
        <v>0.32700000000000001</v>
      </c>
      <c r="W360">
        <v>0.27</v>
      </c>
      <c r="X360">
        <v>0.4985</v>
      </c>
      <c r="Y360">
        <v>1325.15</v>
      </c>
      <c r="Z360">
        <f t="shared" si="5"/>
        <v>4.9850000000000003</v>
      </c>
    </row>
    <row r="361" spans="1:26" x14ac:dyDescent="0.3">
      <c r="A361" t="s">
        <v>443</v>
      </c>
      <c r="B361">
        <v>47.7</v>
      </c>
      <c r="C361">
        <v>2.2999999999999998</v>
      </c>
      <c r="D361">
        <v>18.2</v>
      </c>
      <c r="E361">
        <v>11.159520000000001</v>
      </c>
      <c r="F361">
        <v>0.1</v>
      </c>
      <c r="G361">
        <v>7.4</v>
      </c>
      <c r="H361">
        <v>5.5</v>
      </c>
      <c r="I361">
        <v>3</v>
      </c>
      <c r="J361">
        <v>0.7</v>
      </c>
      <c r="M361">
        <v>4.5999999999999996</v>
      </c>
      <c r="N361">
        <v>50.845999999999997</v>
      </c>
      <c r="O361">
        <v>1.1830000000000001</v>
      </c>
      <c r="P361">
        <v>3.367</v>
      </c>
      <c r="Q361">
        <v>5.6070000000000002</v>
      </c>
      <c r="R361">
        <v>0.20699999999999999</v>
      </c>
      <c r="S361">
        <v>15.909000000000001</v>
      </c>
      <c r="T361">
        <v>20.260999999999999</v>
      </c>
      <c r="U361">
        <v>0.36099999999999999</v>
      </c>
      <c r="W361">
        <v>0.27900000000000003</v>
      </c>
      <c r="X361">
        <v>0.4985</v>
      </c>
      <c r="Y361">
        <v>1325.15</v>
      </c>
      <c r="Z361">
        <f t="shared" si="5"/>
        <v>4.9850000000000003</v>
      </c>
    </row>
    <row r="362" spans="1:26" x14ac:dyDescent="0.3">
      <c r="A362" t="s">
        <v>444</v>
      </c>
      <c r="B362">
        <v>48.4</v>
      </c>
      <c r="C362">
        <v>2.1</v>
      </c>
      <c r="D362">
        <v>17.100000000000001</v>
      </c>
      <c r="E362">
        <v>9.9795599999999993</v>
      </c>
      <c r="F362">
        <v>0.1</v>
      </c>
      <c r="G362">
        <v>6.4</v>
      </c>
      <c r="H362">
        <v>7.5</v>
      </c>
      <c r="I362">
        <v>2.9</v>
      </c>
      <c r="J362">
        <v>0.7</v>
      </c>
      <c r="M362">
        <v>4.3</v>
      </c>
      <c r="N362">
        <v>50.381999999999998</v>
      </c>
      <c r="O362">
        <v>1.5309999999999999</v>
      </c>
      <c r="P362">
        <v>3.8140000000000001</v>
      </c>
      <c r="Q362">
        <v>6.3070000000000004</v>
      </c>
      <c r="R362">
        <v>0.21199999999999999</v>
      </c>
      <c r="S362">
        <v>16.074000000000002</v>
      </c>
      <c r="T362">
        <v>19.477</v>
      </c>
      <c r="U362">
        <v>0.28000000000000003</v>
      </c>
      <c r="W362">
        <v>0.30599999999999999</v>
      </c>
      <c r="X362">
        <v>0.4985</v>
      </c>
      <c r="Y362">
        <v>1325.15</v>
      </c>
      <c r="Z362">
        <f t="shared" si="5"/>
        <v>4.9850000000000003</v>
      </c>
    </row>
    <row r="363" spans="1:26" x14ac:dyDescent="0.3">
      <c r="A363" t="s">
        <v>445</v>
      </c>
      <c r="B363">
        <v>49.4</v>
      </c>
      <c r="C363">
        <v>2.7</v>
      </c>
      <c r="D363">
        <v>15</v>
      </c>
      <c r="E363">
        <v>10.7996</v>
      </c>
      <c r="F363">
        <v>0.2</v>
      </c>
      <c r="G363">
        <v>9.6</v>
      </c>
      <c r="H363">
        <v>8</v>
      </c>
      <c r="I363">
        <v>0.6</v>
      </c>
      <c r="J363">
        <v>0.6</v>
      </c>
      <c r="M363">
        <v>3.6</v>
      </c>
      <c r="N363">
        <v>50.872999999999998</v>
      </c>
      <c r="O363">
        <v>1.091</v>
      </c>
      <c r="P363">
        <v>3.331</v>
      </c>
      <c r="Q363">
        <v>0.78900000000000003</v>
      </c>
      <c r="R363">
        <v>0.187</v>
      </c>
      <c r="S363">
        <v>16.358000000000001</v>
      </c>
      <c r="T363">
        <v>19.704000000000001</v>
      </c>
      <c r="U363">
        <v>0.30599999999999999</v>
      </c>
      <c r="W363">
        <v>0.66200000000000003</v>
      </c>
      <c r="X363">
        <v>0.48349999999999999</v>
      </c>
      <c r="Y363">
        <v>1348.15</v>
      </c>
      <c r="Z363">
        <f t="shared" si="5"/>
        <v>4.835</v>
      </c>
    </row>
    <row r="364" spans="1:26" x14ac:dyDescent="0.3">
      <c r="A364" t="s">
        <v>446</v>
      </c>
      <c r="B364">
        <v>48.1</v>
      </c>
      <c r="C364">
        <v>2.7</v>
      </c>
      <c r="D364">
        <v>14.7</v>
      </c>
      <c r="E364">
        <v>11.46954</v>
      </c>
      <c r="F364">
        <v>0.2</v>
      </c>
      <c r="G364">
        <v>6.5</v>
      </c>
      <c r="H364">
        <v>9.4</v>
      </c>
      <c r="I364">
        <v>2.6</v>
      </c>
      <c r="J364">
        <v>0.6</v>
      </c>
      <c r="M364">
        <v>3.8</v>
      </c>
      <c r="N364">
        <v>50.215000000000003</v>
      </c>
      <c r="O364">
        <v>1.619</v>
      </c>
      <c r="P364">
        <v>3.7389999999999999</v>
      </c>
      <c r="Q364">
        <v>0.67700000000000005</v>
      </c>
      <c r="R364">
        <v>0.19800000000000001</v>
      </c>
      <c r="S364">
        <v>15.77</v>
      </c>
      <c r="T364">
        <v>18.780999999999999</v>
      </c>
      <c r="U364">
        <v>0.307</v>
      </c>
      <c r="W364">
        <v>0.33200000000000002</v>
      </c>
      <c r="X364">
        <v>0.48349999999999999</v>
      </c>
      <c r="Y364">
        <v>1348.15</v>
      </c>
      <c r="Z364">
        <f t="shared" si="5"/>
        <v>4.835</v>
      </c>
    </row>
    <row r="365" spans="1:26" x14ac:dyDescent="0.3">
      <c r="A365" t="s">
        <v>447</v>
      </c>
      <c r="B365">
        <v>50.7</v>
      </c>
      <c r="C365">
        <v>3.3</v>
      </c>
      <c r="D365">
        <v>18.399999999999999</v>
      </c>
      <c r="E365">
        <v>6.16974</v>
      </c>
      <c r="F365">
        <v>0.1</v>
      </c>
      <c r="G365">
        <v>3.7</v>
      </c>
      <c r="H365">
        <v>9.8000000000000007</v>
      </c>
      <c r="I365">
        <v>3</v>
      </c>
      <c r="J365">
        <v>0.7</v>
      </c>
      <c r="M365">
        <v>4.4000000000000004</v>
      </c>
      <c r="N365">
        <v>51.22</v>
      </c>
      <c r="O365">
        <v>0.95</v>
      </c>
      <c r="P365">
        <v>3.23</v>
      </c>
      <c r="Q365">
        <v>0.97</v>
      </c>
      <c r="R365">
        <v>0.17499999999999999</v>
      </c>
      <c r="S365">
        <v>17.602</v>
      </c>
      <c r="T365">
        <v>18.457999999999998</v>
      </c>
      <c r="U365">
        <v>0.32</v>
      </c>
      <c r="W365">
        <v>0.73299999999999998</v>
      </c>
      <c r="X365">
        <v>0.48249999999999998</v>
      </c>
      <c r="Y365">
        <v>1423.15</v>
      </c>
      <c r="Z365">
        <f t="shared" si="5"/>
        <v>4.8250000000000002</v>
      </c>
    </row>
    <row r="366" spans="1:26" x14ac:dyDescent="0.3">
      <c r="A366" t="s">
        <v>448</v>
      </c>
      <c r="B366">
        <v>49.5</v>
      </c>
      <c r="C366">
        <v>2.7</v>
      </c>
      <c r="D366">
        <v>14.4</v>
      </c>
      <c r="E366">
        <v>7.9497</v>
      </c>
      <c r="F366">
        <v>0.2</v>
      </c>
      <c r="G366">
        <v>7.8</v>
      </c>
      <c r="H366">
        <v>10.1</v>
      </c>
      <c r="I366">
        <v>2.4</v>
      </c>
      <c r="J366">
        <v>0.6</v>
      </c>
      <c r="M366">
        <v>3.5</v>
      </c>
      <c r="N366">
        <v>51.296999999999997</v>
      </c>
      <c r="O366">
        <v>0.96499999999999997</v>
      </c>
      <c r="P366">
        <v>3.476</v>
      </c>
      <c r="Q366">
        <v>1.2649999999999999</v>
      </c>
      <c r="R366">
        <v>0.185</v>
      </c>
      <c r="S366">
        <v>17.568000000000001</v>
      </c>
      <c r="T366">
        <v>18.116</v>
      </c>
      <c r="U366">
        <v>0.34399999999999997</v>
      </c>
      <c r="W366">
        <v>0.51900000000000002</v>
      </c>
      <c r="X366">
        <v>0.48249999999999998</v>
      </c>
      <c r="Y366">
        <v>1423.15</v>
      </c>
      <c r="Z366">
        <f t="shared" si="5"/>
        <v>4.8250000000000002</v>
      </c>
    </row>
    <row r="367" spans="1:26" x14ac:dyDescent="0.3">
      <c r="A367" t="s">
        <v>449</v>
      </c>
      <c r="B367">
        <v>49</v>
      </c>
      <c r="C367">
        <v>2.9</v>
      </c>
      <c r="D367">
        <v>15</v>
      </c>
      <c r="E367">
        <v>9.6096199999999996</v>
      </c>
      <c r="F367">
        <v>0.2</v>
      </c>
      <c r="G367">
        <v>6.2</v>
      </c>
      <c r="H367">
        <v>9.9</v>
      </c>
      <c r="I367">
        <v>2.6</v>
      </c>
      <c r="J367">
        <v>0.6</v>
      </c>
      <c r="M367">
        <v>3.8</v>
      </c>
      <c r="N367">
        <v>51.386000000000003</v>
      </c>
      <c r="O367">
        <v>0.94899999999999995</v>
      </c>
      <c r="P367">
        <v>3.22</v>
      </c>
      <c r="Q367">
        <v>1.407</v>
      </c>
      <c r="R367">
        <v>0.21299999999999999</v>
      </c>
      <c r="S367">
        <v>17.308</v>
      </c>
      <c r="T367">
        <v>18.373000000000001</v>
      </c>
      <c r="U367">
        <v>0.38400000000000001</v>
      </c>
      <c r="W367">
        <v>0.53900000000000003</v>
      </c>
      <c r="X367">
        <v>0.48249999999999998</v>
      </c>
      <c r="Y367">
        <v>1423.15</v>
      </c>
      <c r="Z367">
        <f t="shared" si="5"/>
        <v>4.8250000000000002</v>
      </c>
    </row>
    <row r="368" spans="1:26" x14ac:dyDescent="0.3">
      <c r="A368" t="s">
        <v>450</v>
      </c>
      <c r="B368">
        <v>49.5</v>
      </c>
      <c r="C368">
        <v>1</v>
      </c>
      <c r="D368">
        <v>15.3</v>
      </c>
      <c r="E368">
        <v>11.597536</v>
      </c>
      <c r="F368">
        <v>0.22</v>
      </c>
      <c r="G368">
        <v>4.59</v>
      </c>
      <c r="H368">
        <v>9.8000000000000007</v>
      </c>
      <c r="I368">
        <v>3.05</v>
      </c>
      <c r="J368">
        <v>3.15</v>
      </c>
      <c r="L368">
        <v>0.48</v>
      </c>
      <c r="N368">
        <v>51.1</v>
      </c>
      <c r="O368">
        <v>0.52</v>
      </c>
      <c r="P368">
        <v>3.42</v>
      </c>
      <c r="Q368">
        <v>6.96</v>
      </c>
      <c r="R368">
        <v>0.15</v>
      </c>
      <c r="S368">
        <v>15</v>
      </c>
      <c r="T368">
        <v>22.4</v>
      </c>
      <c r="U368">
        <v>0.25</v>
      </c>
      <c r="W368">
        <v>0.09</v>
      </c>
      <c r="X368">
        <v>1E-4</v>
      </c>
      <c r="Y368">
        <v>1408.15</v>
      </c>
      <c r="Z368">
        <f t="shared" si="5"/>
        <v>1E-3</v>
      </c>
    </row>
    <row r="369" spans="1:26" x14ac:dyDescent="0.3">
      <c r="A369" t="s">
        <v>451</v>
      </c>
      <c r="B369">
        <v>48.3</v>
      </c>
      <c r="C369">
        <v>0.91</v>
      </c>
      <c r="D369">
        <v>15.5</v>
      </c>
      <c r="E369">
        <v>11.018637999999999</v>
      </c>
      <c r="F369">
        <v>0.23</v>
      </c>
      <c r="G369">
        <v>5.37</v>
      </c>
      <c r="H369">
        <v>10.9</v>
      </c>
      <c r="I369">
        <v>3.03</v>
      </c>
      <c r="J369">
        <v>2.74</v>
      </c>
      <c r="L369">
        <v>0.5</v>
      </c>
      <c r="N369">
        <v>51.3</v>
      </c>
      <c r="O369">
        <v>0.44</v>
      </c>
      <c r="P369">
        <v>3.65</v>
      </c>
      <c r="Q369">
        <v>6.19</v>
      </c>
      <c r="R369">
        <v>0.14000000000000001</v>
      </c>
      <c r="S369">
        <v>15.1</v>
      </c>
      <c r="T369">
        <v>21.8</v>
      </c>
      <c r="U369">
        <v>0.33</v>
      </c>
      <c r="W369">
        <v>0.24</v>
      </c>
      <c r="X369">
        <v>1E-4</v>
      </c>
      <c r="Y369">
        <v>1409.15</v>
      </c>
      <c r="Z369">
        <f t="shared" si="5"/>
        <v>1E-3</v>
      </c>
    </row>
    <row r="370" spans="1:26" x14ac:dyDescent="0.3">
      <c r="A370" t="s">
        <v>452</v>
      </c>
      <c r="B370">
        <v>48.6</v>
      </c>
      <c r="C370">
        <v>0.91</v>
      </c>
      <c r="D370">
        <v>15.4</v>
      </c>
      <c r="E370">
        <v>10.997636</v>
      </c>
      <c r="F370">
        <v>0.22</v>
      </c>
      <c r="G370">
        <v>5.31</v>
      </c>
      <c r="H370">
        <v>10.8</v>
      </c>
      <c r="I370">
        <v>3.06</v>
      </c>
      <c r="J370">
        <v>2.66</v>
      </c>
      <c r="L370">
        <v>0.5</v>
      </c>
      <c r="N370">
        <v>50.8</v>
      </c>
      <c r="O370">
        <v>0.53</v>
      </c>
      <c r="P370">
        <v>3.52</v>
      </c>
      <c r="Q370">
        <v>6.62</v>
      </c>
      <c r="R370">
        <v>0.11</v>
      </c>
      <c r="S370">
        <v>14.9</v>
      </c>
      <c r="T370">
        <v>22.6</v>
      </c>
      <c r="U370">
        <v>0.26</v>
      </c>
      <c r="W370">
        <v>0.24</v>
      </c>
      <c r="X370">
        <v>1E-4</v>
      </c>
      <c r="Y370">
        <v>1410.15</v>
      </c>
      <c r="Z370">
        <f t="shared" si="5"/>
        <v>1E-3</v>
      </c>
    </row>
    <row r="371" spans="1:26" x14ac:dyDescent="0.3">
      <c r="A371" t="s">
        <v>453</v>
      </c>
      <c r="B371">
        <v>45.64</v>
      </c>
      <c r="C371">
        <v>0.89</v>
      </c>
      <c r="D371">
        <v>15.78</v>
      </c>
      <c r="E371">
        <v>9.7899999999999991</v>
      </c>
      <c r="F371">
        <v>0.18</v>
      </c>
      <c r="G371">
        <v>15.7</v>
      </c>
      <c r="H371">
        <v>10.43</v>
      </c>
      <c r="I371">
        <v>1.3</v>
      </c>
      <c r="J371">
        <v>0.39</v>
      </c>
      <c r="K371">
        <v>0.11</v>
      </c>
      <c r="N371">
        <v>50.37</v>
      </c>
      <c r="O371">
        <v>0.27</v>
      </c>
      <c r="P371">
        <v>9.39</v>
      </c>
      <c r="Q371">
        <v>6.78</v>
      </c>
      <c r="R371">
        <v>0.2</v>
      </c>
      <c r="S371">
        <v>19.64</v>
      </c>
      <c r="T371">
        <v>11.97</v>
      </c>
      <c r="U371">
        <v>0.49</v>
      </c>
      <c r="W371">
        <v>0.22</v>
      </c>
      <c r="X371">
        <v>2</v>
      </c>
      <c r="Y371">
        <v>1683.15</v>
      </c>
      <c r="Z371">
        <f t="shared" si="5"/>
        <v>20</v>
      </c>
    </row>
    <row r="372" spans="1:26" x14ac:dyDescent="0.3">
      <c r="A372" t="s">
        <v>454</v>
      </c>
      <c r="B372">
        <v>44.43</v>
      </c>
      <c r="C372">
        <v>1.43</v>
      </c>
      <c r="D372">
        <v>13.97</v>
      </c>
      <c r="E372">
        <v>12.83</v>
      </c>
      <c r="F372">
        <v>0.19</v>
      </c>
      <c r="G372">
        <v>13.39</v>
      </c>
      <c r="H372">
        <v>9.91</v>
      </c>
      <c r="I372">
        <v>2.17</v>
      </c>
      <c r="J372">
        <v>0.89</v>
      </c>
      <c r="K372">
        <v>0.09</v>
      </c>
      <c r="N372">
        <v>51.37</v>
      </c>
      <c r="O372">
        <v>0.21</v>
      </c>
      <c r="P372">
        <v>8.89</v>
      </c>
      <c r="Q372">
        <v>8.19</v>
      </c>
      <c r="R372">
        <v>0.2</v>
      </c>
      <c r="S372">
        <v>18.16</v>
      </c>
      <c r="T372">
        <v>13.24</v>
      </c>
      <c r="U372">
        <v>0.8</v>
      </c>
      <c r="W372">
        <v>0.25</v>
      </c>
      <c r="X372">
        <v>2</v>
      </c>
      <c r="Y372">
        <v>1633.15</v>
      </c>
      <c r="Z372">
        <f t="shared" si="5"/>
        <v>20</v>
      </c>
    </row>
    <row r="373" spans="1:26" x14ac:dyDescent="0.3">
      <c r="A373" t="s">
        <v>455</v>
      </c>
      <c r="B373">
        <v>45.01</v>
      </c>
      <c r="C373">
        <v>1.07</v>
      </c>
      <c r="D373">
        <v>14.67</v>
      </c>
      <c r="E373">
        <v>11.51</v>
      </c>
      <c r="F373">
        <v>0.18</v>
      </c>
      <c r="G373">
        <v>14.08</v>
      </c>
      <c r="H373">
        <v>10.199999999999999</v>
      </c>
      <c r="I373">
        <v>2.02</v>
      </c>
      <c r="J373">
        <v>0.73</v>
      </c>
      <c r="K373">
        <v>0.09</v>
      </c>
      <c r="N373">
        <v>50.78</v>
      </c>
      <c r="O373">
        <v>0.44</v>
      </c>
      <c r="P373">
        <v>9.1999999999999993</v>
      </c>
      <c r="Q373">
        <v>7.54</v>
      </c>
      <c r="R373">
        <v>0.14000000000000001</v>
      </c>
      <c r="S373">
        <v>18.989999999999998</v>
      </c>
      <c r="T373">
        <v>12.89</v>
      </c>
      <c r="U373">
        <v>0.54</v>
      </c>
      <c r="W373">
        <v>0.15</v>
      </c>
      <c r="X373">
        <v>2</v>
      </c>
      <c r="Y373">
        <v>1658.15</v>
      </c>
      <c r="Z373">
        <f t="shared" si="5"/>
        <v>20</v>
      </c>
    </row>
    <row r="374" spans="1:26" x14ac:dyDescent="0.3">
      <c r="A374" t="s">
        <v>456</v>
      </c>
      <c r="B374">
        <v>44.12</v>
      </c>
      <c r="C374">
        <v>1.51</v>
      </c>
      <c r="D374">
        <v>13.18</v>
      </c>
      <c r="E374">
        <v>13.37</v>
      </c>
      <c r="F374">
        <v>0.19</v>
      </c>
      <c r="G374">
        <v>12.94</v>
      </c>
      <c r="H374">
        <v>9.69</v>
      </c>
      <c r="I374">
        <v>2.58</v>
      </c>
      <c r="J374">
        <v>1.02</v>
      </c>
      <c r="K374">
        <v>0.08</v>
      </c>
      <c r="N374">
        <v>51.12</v>
      </c>
      <c r="O374">
        <v>0.3</v>
      </c>
      <c r="P374">
        <v>8.73</v>
      </c>
      <c r="Q374">
        <v>8.3000000000000007</v>
      </c>
      <c r="R374">
        <v>0.2</v>
      </c>
      <c r="S374">
        <v>18.16</v>
      </c>
      <c r="T374">
        <v>13.84</v>
      </c>
      <c r="U374">
        <v>0.84</v>
      </c>
      <c r="W374">
        <v>0.3</v>
      </c>
      <c r="X374">
        <v>2</v>
      </c>
      <c r="Y374">
        <v>1613.15</v>
      </c>
      <c r="Z374">
        <f t="shared" si="5"/>
        <v>20</v>
      </c>
    </row>
    <row r="375" spans="1:26" x14ac:dyDescent="0.3">
      <c r="A375" t="s">
        <v>457</v>
      </c>
      <c r="B375">
        <v>45.49</v>
      </c>
      <c r="C375">
        <v>0.87</v>
      </c>
      <c r="D375">
        <v>15.61</v>
      </c>
      <c r="E375">
        <v>9.27</v>
      </c>
      <c r="F375">
        <v>0.18</v>
      </c>
      <c r="G375">
        <v>15.81</v>
      </c>
      <c r="H375">
        <v>10.34</v>
      </c>
      <c r="I375">
        <v>1.1000000000000001</v>
      </c>
      <c r="J375">
        <v>0.41</v>
      </c>
      <c r="K375">
        <v>0.12</v>
      </c>
      <c r="N375">
        <v>50.39</v>
      </c>
      <c r="O375">
        <v>0.2</v>
      </c>
      <c r="P375">
        <v>8.5500000000000007</v>
      </c>
      <c r="Q375">
        <v>5.98</v>
      </c>
      <c r="R375">
        <v>0.28000000000000003</v>
      </c>
      <c r="S375">
        <v>20.89</v>
      </c>
      <c r="T375">
        <v>11.54</v>
      </c>
      <c r="U375">
        <v>0.62</v>
      </c>
      <c r="W375">
        <v>0.23</v>
      </c>
      <c r="X375">
        <v>2.5</v>
      </c>
      <c r="Y375">
        <v>1733.15</v>
      </c>
      <c r="Z375">
        <f t="shared" si="5"/>
        <v>25</v>
      </c>
    </row>
    <row r="376" spans="1:26" x14ac:dyDescent="0.3">
      <c r="A376" t="s">
        <v>458</v>
      </c>
      <c r="B376">
        <v>44.71</v>
      </c>
      <c r="C376">
        <v>1.04</v>
      </c>
      <c r="D376">
        <v>14.7</v>
      </c>
      <c r="E376">
        <v>12.09</v>
      </c>
      <c r="F376">
        <v>0.21</v>
      </c>
      <c r="G376">
        <v>14.67</v>
      </c>
      <c r="H376">
        <v>10.17</v>
      </c>
      <c r="I376">
        <v>2.08</v>
      </c>
      <c r="J376">
        <v>0.69</v>
      </c>
      <c r="K376">
        <v>0.08</v>
      </c>
      <c r="N376">
        <v>50.3</v>
      </c>
      <c r="O376">
        <v>0.19</v>
      </c>
      <c r="P376">
        <v>9.77</v>
      </c>
      <c r="Q376">
        <v>6.34</v>
      </c>
      <c r="R376">
        <v>0.15</v>
      </c>
      <c r="S376">
        <v>19.71</v>
      </c>
      <c r="T376">
        <v>11.89</v>
      </c>
      <c r="U376">
        <v>0.66</v>
      </c>
      <c r="W376">
        <v>0.2</v>
      </c>
      <c r="X376">
        <v>2.5</v>
      </c>
      <c r="Y376">
        <v>1703.15</v>
      </c>
      <c r="Z376">
        <f t="shared" si="5"/>
        <v>25</v>
      </c>
    </row>
    <row r="377" spans="1:26" x14ac:dyDescent="0.3">
      <c r="A377" t="s">
        <v>459</v>
      </c>
      <c r="B377">
        <v>44.14</v>
      </c>
      <c r="C377">
        <v>1.19</v>
      </c>
      <c r="D377">
        <v>13.61</v>
      </c>
      <c r="E377">
        <v>13.01</v>
      </c>
      <c r="F377">
        <v>0.19</v>
      </c>
      <c r="G377">
        <v>13.69</v>
      </c>
      <c r="H377">
        <v>9.94</v>
      </c>
      <c r="I377">
        <v>2.58</v>
      </c>
      <c r="J377">
        <v>1.01</v>
      </c>
      <c r="K377">
        <v>0.08</v>
      </c>
      <c r="N377">
        <v>50.98</v>
      </c>
      <c r="O377">
        <v>0.34</v>
      </c>
      <c r="P377">
        <v>9.14</v>
      </c>
      <c r="Q377">
        <v>7.66</v>
      </c>
      <c r="R377">
        <v>0.12</v>
      </c>
      <c r="S377">
        <v>16.97</v>
      </c>
      <c r="T377">
        <v>12.78</v>
      </c>
      <c r="U377">
        <v>1.31</v>
      </c>
      <c r="W377">
        <v>0.14000000000000001</v>
      </c>
      <c r="X377">
        <v>2.5</v>
      </c>
      <c r="Y377">
        <v>1673.15</v>
      </c>
      <c r="Z377">
        <f t="shared" si="5"/>
        <v>25</v>
      </c>
    </row>
    <row r="378" spans="1:26" x14ac:dyDescent="0.3">
      <c r="A378" t="s">
        <v>460</v>
      </c>
      <c r="B378">
        <v>43.82</v>
      </c>
      <c r="C378">
        <v>1.37</v>
      </c>
      <c r="D378">
        <v>12.94</v>
      </c>
      <c r="E378">
        <v>13.91</v>
      </c>
      <c r="F378">
        <v>0.19</v>
      </c>
      <c r="G378">
        <v>12.87</v>
      </c>
      <c r="H378">
        <v>9.85</v>
      </c>
      <c r="I378">
        <v>2.89</v>
      </c>
      <c r="J378">
        <v>1.27</v>
      </c>
      <c r="K378">
        <v>0.06</v>
      </c>
      <c r="N378">
        <v>51.27</v>
      </c>
      <c r="O378">
        <v>0.3</v>
      </c>
      <c r="P378">
        <v>8.94</v>
      </c>
      <c r="Q378">
        <v>7.75</v>
      </c>
      <c r="R378">
        <v>0.13</v>
      </c>
      <c r="S378">
        <v>16.71</v>
      </c>
      <c r="T378">
        <v>12.99</v>
      </c>
      <c r="U378">
        <v>1.29</v>
      </c>
      <c r="W378">
        <v>0.14000000000000001</v>
      </c>
      <c r="X378">
        <v>2.5</v>
      </c>
      <c r="Y378">
        <v>1643.15</v>
      </c>
      <c r="Z378">
        <f t="shared" si="5"/>
        <v>25</v>
      </c>
    </row>
    <row r="379" spans="1:26" x14ac:dyDescent="0.3">
      <c r="A379" t="s">
        <v>461</v>
      </c>
      <c r="B379">
        <v>46.01</v>
      </c>
      <c r="C379">
        <v>0.7</v>
      </c>
      <c r="D379">
        <v>16.28</v>
      </c>
      <c r="E379">
        <v>8.1199999999999992</v>
      </c>
      <c r="F379">
        <v>0.21</v>
      </c>
      <c r="G379">
        <v>16.29</v>
      </c>
      <c r="H379">
        <v>10.49</v>
      </c>
      <c r="I379">
        <v>1.04</v>
      </c>
      <c r="J379">
        <v>0.21</v>
      </c>
      <c r="K379">
        <v>0.15</v>
      </c>
      <c r="N379">
        <v>51.78</v>
      </c>
      <c r="O379">
        <v>0.09</v>
      </c>
      <c r="P379">
        <v>9.14</v>
      </c>
      <c r="Q379">
        <v>5.39</v>
      </c>
      <c r="R379">
        <v>0.13</v>
      </c>
      <c r="S379">
        <v>21.69</v>
      </c>
      <c r="T379">
        <v>11.14</v>
      </c>
      <c r="U379">
        <v>0.52</v>
      </c>
      <c r="W379">
        <v>0.14000000000000001</v>
      </c>
      <c r="X379">
        <v>2.5</v>
      </c>
      <c r="Y379">
        <v>1751.15</v>
      </c>
      <c r="Z379">
        <f t="shared" si="5"/>
        <v>25</v>
      </c>
    </row>
    <row r="380" spans="1:26" x14ac:dyDescent="0.3">
      <c r="A380" t="s">
        <v>462</v>
      </c>
      <c r="B380">
        <v>48.8</v>
      </c>
      <c r="C380">
        <v>1.1200000000000001</v>
      </c>
      <c r="D380">
        <v>16.7</v>
      </c>
      <c r="E380">
        <v>10.1</v>
      </c>
      <c r="G380">
        <v>9.52</v>
      </c>
      <c r="H380">
        <v>8.98</v>
      </c>
      <c r="I380">
        <v>3.74</v>
      </c>
      <c r="J380">
        <v>0.6</v>
      </c>
      <c r="K380">
        <v>0.16</v>
      </c>
      <c r="L380">
        <v>0.11</v>
      </c>
      <c r="N380">
        <v>51.4</v>
      </c>
      <c r="O380">
        <v>0.28000000000000003</v>
      </c>
      <c r="P380">
        <v>9.11</v>
      </c>
      <c r="Q380">
        <v>6.99</v>
      </c>
      <c r="R380">
        <v>7.0000000000000007E-2</v>
      </c>
      <c r="S380">
        <v>20.3</v>
      </c>
      <c r="T380">
        <v>10.5</v>
      </c>
      <c r="U380">
        <v>1.3</v>
      </c>
      <c r="W380">
        <v>0.51</v>
      </c>
      <c r="X380">
        <v>1.9</v>
      </c>
      <c r="Y380">
        <v>1674.15</v>
      </c>
      <c r="Z380">
        <f t="shared" si="5"/>
        <v>19</v>
      </c>
    </row>
    <row r="381" spans="1:26" x14ac:dyDescent="0.3">
      <c r="A381" t="s">
        <v>463</v>
      </c>
      <c r="B381">
        <v>43</v>
      </c>
      <c r="C381">
        <v>0.52</v>
      </c>
      <c r="D381">
        <v>13.5</v>
      </c>
      <c r="E381">
        <v>8.51</v>
      </c>
      <c r="G381">
        <v>17</v>
      </c>
      <c r="H381">
        <v>12</v>
      </c>
      <c r="I381">
        <v>1.93</v>
      </c>
      <c r="J381">
        <v>7.0000000000000007E-2</v>
      </c>
      <c r="K381">
        <v>0.11</v>
      </c>
      <c r="L381">
        <v>0.14000000000000001</v>
      </c>
      <c r="N381">
        <v>51.6</v>
      </c>
      <c r="O381">
        <v>0.1</v>
      </c>
      <c r="P381">
        <v>9.17</v>
      </c>
      <c r="Q381">
        <v>5.01</v>
      </c>
      <c r="S381">
        <v>21.9</v>
      </c>
      <c r="T381">
        <v>11.5</v>
      </c>
      <c r="U381">
        <v>0.66</v>
      </c>
      <c r="W381">
        <v>0.44</v>
      </c>
      <c r="X381">
        <v>2.2999999999999998</v>
      </c>
      <c r="Y381">
        <v>1769.15</v>
      </c>
      <c r="Z381">
        <f t="shared" si="5"/>
        <v>23</v>
      </c>
    </row>
    <row r="382" spans="1:26" x14ac:dyDescent="0.3">
      <c r="A382" t="s">
        <v>464</v>
      </c>
      <c r="B382">
        <v>43.8</v>
      </c>
      <c r="C382">
        <v>0.41</v>
      </c>
      <c r="D382">
        <v>13.8</v>
      </c>
      <c r="E382">
        <v>8.07</v>
      </c>
      <c r="G382">
        <v>17.600000000000001</v>
      </c>
      <c r="H382">
        <v>11.8</v>
      </c>
      <c r="I382">
        <v>1.62</v>
      </c>
      <c r="J382">
        <v>0.06</v>
      </c>
      <c r="K382">
        <v>0.14000000000000001</v>
      </c>
      <c r="L382">
        <v>0.12</v>
      </c>
      <c r="N382">
        <v>51.8</v>
      </c>
      <c r="O382">
        <v>7.0000000000000007E-2</v>
      </c>
      <c r="P382">
        <v>8.86</v>
      </c>
      <c r="Q382">
        <v>4.6399999999999997</v>
      </c>
      <c r="S382">
        <v>22.7</v>
      </c>
      <c r="T382">
        <v>11</v>
      </c>
      <c r="U382">
        <v>0.56999999999999995</v>
      </c>
      <c r="W382">
        <v>0.61</v>
      </c>
      <c r="X382">
        <v>2.2999999999999998</v>
      </c>
      <c r="Y382">
        <v>1784.15</v>
      </c>
      <c r="Z382">
        <f t="shared" si="5"/>
        <v>23</v>
      </c>
    </row>
    <row r="383" spans="1:26" x14ac:dyDescent="0.3">
      <c r="A383" t="s">
        <v>465</v>
      </c>
      <c r="B383">
        <v>46.1</v>
      </c>
      <c r="C383">
        <v>0.85</v>
      </c>
      <c r="D383">
        <v>14.6</v>
      </c>
      <c r="E383">
        <v>8.66</v>
      </c>
      <c r="G383">
        <v>15.1</v>
      </c>
      <c r="H383">
        <v>10.1</v>
      </c>
      <c r="I383">
        <v>3.02</v>
      </c>
      <c r="J383">
        <v>0.24</v>
      </c>
      <c r="K383">
        <v>0.1</v>
      </c>
      <c r="L383">
        <v>0.11</v>
      </c>
      <c r="N383">
        <v>51.4</v>
      </c>
      <c r="O383">
        <v>0.24</v>
      </c>
      <c r="P383">
        <v>9.32</v>
      </c>
      <c r="Q383">
        <v>5.28</v>
      </c>
      <c r="R383">
        <v>0.03</v>
      </c>
      <c r="S383">
        <v>21.1</v>
      </c>
      <c r="T383">
        <v>11.3</v>
      </c>
      <c r="U383">
        <v>0.95</v>
      </c>
      <c r="W383">
        <v>0.44</v>
      </c>
      <c r="X383">
        <v>1.9</v>
      </c>
      <c r="Y383">
        <v>1689.15</v>
      </c>
      <c r="Z383">
        <f t="shared" si="5"/>
        <v>19</v>
      </c>
    </row>
    <row r="384" spans="1:26" x14ac:dyDescent="0.3">
      <c r="A384" t="s">
        <v>466</v>
      </c>
      <c r="B384">
        <v>47.4</v>
      </c>
      <c r="C384">
        <v>0.97</v>
      </c>
      <c r="D384">
        <v>18</v>
      </c>
      <c r="E384">
        <v>8.8800000000000008</v>
      </c>
      <c r="F384">
        <v>0.04</v>
      </c>
      <c r="G384">
        <v>8.24</v>
      </c>
      <c r="H384">
        <v>8.9</v>
      </c>
      <c r="I384">
        <v>5.52</v>
      </c>
      <c r="J384">
        <v>0.21</v>
      </c>
      <c r="L384">
        <v>7.0000000000000007E-2</v>
      </c>
      <c r="N384">
        <v>51.8</v>
      </c>
      <c r="O384">
        <v>0.35</v>
      </c>
      <c r="P384">
        <v>9.8800000000000008</v>
      </c>
      <c r="Q384">
        <v>6</v>
      </c>
      <c r="R384">
        <v>0.03</v>
      </c>
      <c r="S384">
        <v>19</v>
      </c>
      <c r="T384">
        <v>12.1</v>
      </c>
      <c r="U384">
        <v>1.39</v>
      </c>
      <c r="W384">
        <v>7.0000000000000007E-2</v>
      </c>
      <c r="X384">
        <v>1.5</v>
      </c>
      <c r="Y384">
        <v>1628.15</v>
      </c>
      <c r="Z384">
        <f t="shared" si="5"/>
        <v>15</v>
      </c>
    </row>
    <row r="385" spans="1:26" x14ac:dyDescent="0.3">
      <c r="A385" t="s">
        <v>467</v>
      </c>
      <c r="B385">
        <v>47.1</v>
      </c>
      <c r="C385">
        <v>0.76</v>
      </c>
      <c r="D385">
        <v>17.3</v>
      </c>
      <c r="E385">
        <v>9.4700000000000006</v>
      </c>
      <c r="G385">
        <v>11.3</v>
      </c>
      <c r="H385">
        <v>9.41</v>
      </c>
      <c r="I385">
        <v>4.1980000000000004</v>
      </c>
      <c r="J385">
        <v>0.12</v>
      </c>
      <c r="K385">
        <v>0.03</v>
      </c>
      <c r="L385">
        <v>0.08</v>
      </c>
      <c r="N385">
        <v>51.5</v>
      </c>
      <c r="O385">
        <v>0.2</v>
      </c>
      <c r="P385">
        <v>9.52</v>
      </c>
      <c r="Q385">
        <v>5.65</v>
      </c>
      <c r="R385">
        <v>7.0000000000000007E-2</v>
      </c>
      <c r="S385">
        <v>20.399999999999999</v>
      </c>
      <c r="T385">
        <v>12.4</v>
      </c>
      <c r="U385">
        <v>0.96</v>
      </c>
      <c r="W385">
        <v>7.0000000000000007E-2</v>
      </c>
      <c r="X385">
        <v>1.5</v>
      </c>
      <c r="Y385">
        <v>1643.15</v>
      </c>
      <c r="Z385">
        <f t="shared" si="5"/>
        <v>15</v>
      </c>
    </row>
    <row r="386" spans="1:26" x14ac:dyDescent="0.3">
      <c r="A386" t="s">
        <v>468</v>
      </c>
      <c r="B386">
        <v>49.5</v>
      </c>
      <c r="C386">
        <v>0.76</v>
      </c>
      <c r="D386">
        <v>17.739999999999998</v>
      </c>
      <c r="E386">
        <v>9.89</v>
      </c>
      <c r="F386">
        <v>0.09</v>
      </c>
      <c r="G386">
        <v>8.59</v>
      </c>
      <c r="H386">
        <v>9.5399999999999991</v>
      </c>
      <c r="I386">
        <v>3.67</v>
      </c>
      <c r="J386">
        <v>0.23</v>
      </c>
      <c r="K386">
        <v>0.09</v>
      </c>
      <c r="L386">
        <v>7.0000000000000007E-2</v>
      </c>
      <c r="N386">
        <v>51.4</v>
      </c>
      <c r="O386">
        <v>0.3</v>
      </c>
      <c r="P386">
        <v>8.8800000000000008</v>
      </c>
      <c r="Q386">
        <v>6.57</v>
      </c>
      <c r="R386">
        <v>0.03</v>
      </c>
      <c r="S386">
        <v>20.5</v>
      </c>
      <c r="T386">
        <v>11.3</v>
      </c>
      <c r="U386">
        <v>0.89</v>
      </c>
      <c r="W386">
        <v>0.41</v>
      </c>
      <c r="X386">
        <v>1.5</v>
      </c>
      <c r="Y386">
        <v>1638.15</v>
      </c>
      <c r="Z386">
        <f t="shared" si="5"/>
        <v>15</v>
      </c>
    </row>
    <row r="387" spans="1:26" x14ac:dyDescent="0.3">
      <c r="A387" t="s">
        <v>469</v>
      </c>
      <c r="B387">
        <v>46.7</v>
      </c>
      <c r="C387">
        <v>0.66</v>
      </c>
      <c r="D387">
        <v>16.5</v>
      </c>
      <c r="E387">
        <v>9.11</v>
      </c>
      <c r="F387">
        <v>0.01</v>
      </c>
      <c r="G387">
        <v>13.1</v>
      </c>
      <c r="H387">
        <v>10.3</v>
      </c>
      <c r="I387">
        <v>2.62</v>
      </c>
      <c r="J387">
        <v>0.14000000000000001</v>
      </c>
      <c r="K387">
        <v>7.0000000000000007E-2</v>
      </c>
      <c r="L387">
        <v>0.08</v>
      </c>
      <c r="N387">
        <v>51.5</v>
      </c>
      <c r="O387">
        <v>0.15</v>
      </c>
      <c r="P387">
        <v>8.5500000000000007</v>
      </c>
      <c r="Q387">
        <v>5.58</v>
      </c>
      <c r="R387">
        <v>0.04</v>
      </c>
      <c r="S387">
        <v>21.5</v>
      </c>
      <c r="T387">
        <v>11.3</v>
      </c>
      <c r="U387">
        <v>0.64</v>
      </c>
      <c r="W387">
        <v>0.54</v>
      </c>
      <c r="X387">
        <v>1.5</v>
      </c>
      <c r="Y387">
        <v>1683.15</v>
      </c>
      <c r="Z387">
        <f t="shared" ref="Z387:Z450" si="6">X387*10</f>
        <v>15</v>
      </c>
    </row>
    <row r="388" spans="1:26" x14ac:dyDescent="0.3">
      <c r="A388" t="s">
        <v>470</v>
      </c>
      <c r="B388">
        <v>45.4</v>
      </c>
      <c r="C388">
        <v>0.48</v>
      </c>
      <c r="D388">
        <v>16.3</v>
      </c>
      <c r="E388">
        <v>8.9499999999999993</v>
      </c>
      <c r="F388">
        <v>0.06</v>
      </c>
      <c r="G388">
        <v>14.3</v>
      </c>
      <c r="H388">
        <v>11</v>
      </c>
      <c r="I388">
        <v>2.16</v>
      </c>
      <c r="J388">
        <v>0.08</v>
      </c>
      <c r="K388">
        <v>0.03</v>
      </c>
      <c r="L388">
        <v>0.11</v>
      </c>
      <c r="N388">
        <v>52</v>
      </c>
      <c r="O388">
        <v>0.14000000000000001</v>
      </c>
      <c r="P388">
        <v>9.39</v>
      </c>
      <c r="Q388">
        <v>4.8899999999999997</v>
      </c>
      <c r="R388">
        <v>0.06</v>
      </c>
      <c r="S388">
        <v>20.8</v>
      </c>
      <c r="T388">
        <v>13.3</v>
      </c>
      <c r="U388">
        <v>0.69</v>
      </c>
      <c r="W388">
        <v>0.09</v>
      </c>
      <c r="X388">
        <v>1.9</v>
      </c>
      <c r="Y388">
        <v>1689.15</v>
      </c>
      <c r="Z388">
        <f t="shared" si="6"/>
        <v>19</v>
      </c>
    </row>
    <row r="389" spans="1:26" x14ac:dyDescent="0.3">
      <c r="A389" t="s">
        <v>471</v>
      </c>
      <c r="B389">
        <v>44.1</v>
      </c>
      <c r="C389">
        <v>0.66</v>
      </c>
      <c r="D389">
        <v>15.2</v>
      </c>
      <c r="E389">
        <v>8.7200000000000006</v>
      </c>
      <c r="F389">
        <v>0.11</v>
      </c>
      <c r="G389">
        <v>14.4</v>
      </c>
      <c r="H389">
        <v>11</v>
      </c>
      <c r="I389">
        <v>2.67</v>
      </c>
      <c r="J389">
        <v>0.16</v>
      </c>
      <c r="K389">
        <v>0.09</v>
      </c>
      <c r="L389">
        <v>7.0000000000000007E-2</v>
      </c>
      <c r="N389">
        <v>51.6</v>
      </c>
      <c r="O389">
        <v>0.13</v>
      </c>
      <c r="P389">
        <v>8.6999999999999993</v>
      </c>
      <c r="Q389">
        <v>4.97</v>
      </c>
      <c r="S389">
        <v>20.3</v>
      </c>
      <c r="T389">
        <v>13.7</v>
      </c>
      <c r="U389">
        <v>0.77</v>
      </c>
      <c r="W389">
        <v>0.56999999999999995</v>
      </c>
      <c r="X389">
        <v>1.9</v>
      </c>
      <c r="Y389">
        <v>1659.15</v>
      </c>
      <c r="Z389">
        <f t="shared" si="6"/>
        <v>19</v>
      </c>
    </row>
    <row r="390" spans="1:26" x14ac:dyDescent="0.3">
      <c r="A390" t="s">
        <v>472</v>
      </c>
      <c r="B390">
        <v>44.5</v>
      </c>
      <c r="C390">
        <v>0.63</v>
      </c>
      <c r="D390">
        <v>15.6</v>
      </c>
      <c r="E390">
        <v>6.94</v>
      </c>
      <c r="G390">
        <v>15</v>
      </c>
      <c r="H390">
        <v>11.5</v>
      </c>
      <c r="I390">
        <v>2.85</v>
      </c>
      <c r="J390">
        <v>0.14000000000000001</v>
      </c>
      <c r="K390">
        <v>0.14000000000000001</v>
      </c>
      <c r="L390">
        <v>0.12</v>
      </c>
      <c r="N390">
        <v>52.7</v>
      </c>
      <c r="O390">
        <v>0.15</v>
      </c>
      <c r="P390">
        <v>8.0500000000000007</v>
      </c>
      <c r="Q390">
        <v>3.92</v>
      </c>
      <c r="R390">
        <v>0.06</v>
      </c>
      <c r="S390">
        <v>19.8</v>
      </c>
      <c r="T390">
        <v>14.8</v>
      </c>
      <c r="U390">
        <v>0.87</v>
      </c>
      <c r="W390">
        <v>0.57999999999999996</v>
      </c>
      <c r="X390">
        <v>1.9</v>
      </c>
      <c r="Y390">
        <v>1669.15</v>
      </c>
      <c r="Z390">
        <f t="shared" si="6"/>
        <v>19</v>
      </c>
    </row>
    <row r="391" spans="1:26" x14ac:dyDescent="0.3">
      <c r="A391" t="s">
        <v>473</v>
      </c>
      <c r="B391">
        <v>50.7</v>
      </c>
      <c r="C391">
        <v>0.44</v>
      </c>
      <c r="D391">
        <v>16.600000000000001</v>
      </c>
      <c r="E391">
        <v>6.07</v>
      </c>
      <c r="F391">
        <v>0.15</v>
      </c>
      <c r="G391">
        <v>11.3</v>
      </c>
      <c r="H391">
        <v>12.3</v>
      </c>
      <c r="I391">
        <v>1.76</v>
      </c>
      <c r="J391">
        <v>0.05</v>
      </c>
      <c r="K391">
        <v>0.22</v>
      </c>
      <c r="N391">
        <v>53.1</v>
      </c>
      <c r="O391">
        <v>0.16</v>
      </c>
      <c r="P391">
        <v>5.93</v>
      </c>
      <c r="Q391">
        <v>4.5599999999999996</v>
      </c>
      <c r="R391">
        <v>0.11</v>
      </c>
      <c r="S391">
        <v>23.6</v>
      </c>
      <c r="T391">
        <v>12.2</v>
      </c>
      <c r="U391">
        <v>0.34</v>
      </c>
      <c r="W391">
        <v>0.83</v>
      </c>
      <c r="X391">
        <v>1</v>
      </c>
      <c r="Y391">
        <v>1568.15</v>
      </c>
      <c r="Z391">
        <f t="shared" si="6"/>
        <v>10</v>
      </c>
    </row>
    <row r="392" spans="1:26" x14ac:dyDescent="0.3">
      <c r="A392" t="s">
        <v>474</v>
      </c>
      <c r="B392">
        <v>50.9</v>
      </c>
      <c r="C392">
        <v>0.73</v>
      </c>
      <c r="D392">
        <v>18.2</v>
      </c>
      <c r="E392">
        <v>8.09</v>
      </c>
      <c r="F392">
        <v>0.13</v>
      </c>
      <c r="G392">
        <v>8.0399999999999991</v>
      </c>
      <c r="H392">
        <v>9.5299999999999994</v>
      </c>
      <c r="I392">
        <v>4.3</v>
      </c>
      <c r="J392">
        <v>0.19</v>
      </c>
      <c r="K392">
        <v>0.05</v>
      </c>
      <c r="N392">
        <v>51.5</v>
      </c>
      <c r="O392">
        <v>0.47</v>
      </c>
      <c r="P392">
        <v>7.34</v>
      </c>
      <c r="Q392">
        <v>5.44</v>
      </c>
      <c r="R392">
        <v>0.14000000000000001</v>
      </c>
      <c r="S392">
        <v>19.100000000000001</v>
      </c>
      <c r="T392">
        <v>15.4</v>
      </c>
      <c r="U392">
        <v>0.61</v>
      </c>
      <c r="W392">
        <v>0.25</v>
      </c>
      <c r="X392">
        <v>1</v>
      </c>
      <c r="Y392">
        <v>1533.15</v>
      </c>
      <c r="Z392">
        <f t="shared" si="6"/>
        <v>10</v>
      </c>
    </row>
    <row r="393" spans="1:26" x14ac:dyDescent="0.3">
      <c r="A393" t="s">
        <v>475</v>
      </c>
      <c r="B393">
        <v>48.1</v>
      </c>
      <c r="C393">
        <v>1.35</v>
      </c>
      <c r="D393">
        <v>14.4</v>
      </c>
      <c r="E393">
        <v>13.4</v>
      </c>
      <c r="F393">
        <v>0.25</v>
      </c>
      <c r="G393">
        <v>7.91</v>
      </c>
      <c r="H393">
        <v>10.3</v>
      </c>
      <c r="I393">
        <v>2.36</v>
      </c>
      <c r="J393">
        <v>0.2</v>
      </c>
      <c r="K393">
        <v>0.04</v>
      </c>
      <c r="L393">
        <v>0.11</v>
      </c>
      <c r="N393">
        <v>51.6</v>
      </c>
      <c r="O393">
        <v>0.55000000000000004</v>
      </c>
      <c r="P393">
        <v>4.79</v>
      </c>
      <c r="Q393">
        <v>9.3699999999999992</v>
      </c>
      <c r="R393">
        <v>0.26</v>
      </c>
      <c r="S393">
        <v>18.8</v>
      </c>
      <c r="T393">
        <v>14.3</v>
      </c>
      <c r="U393">
        <v>0.31</v>
      </c>
      <c r="W393">
        <v>0.39</v>
      </c>
      <c r="X393">
        <v>0.9</v>
      </c>
      <c r="Y393">
        <v>1493.15</v>
      </c>
      <c r="Z393">
        <f t="shared" si="6"/>
        <v>9</v>
      </c>
    </row>
    <row r="394" spans="1:26" x14ac:dyDescent="0.3">
      <c r="A394" t="s">
        <v>476</v>
      </c>
      <c r="B394">
        <v>50.1</v>
      </c>
      <c r="C394">
        <v>1.1499999999999999</v>
      </c>
      <c r="D394">
        <v>16.3</v>
      </c>
      <c r="E394">
        <v>9.1199999999999992</v>
      </c>
      <c r="F394">
        <v>0.13</v>
      </c>
      <c r="G394">
        <v>9.01</v>
      </c>
      <c r="H394">
        <v>10.9</v>
      </c>
      <c r="I394">
        <v>2.77</v>
      </c>
      <c r="J394">
        <v>0.12</v>
      </c>
      <c r="K394">
        <v>0.09</v>
      </c>
      <c r="L394">
        <v>0.12</v>
      </c>
      <c r="N394">
        <v>53.1</v>
      </c>
      <c r="O394">
        <v>0.52</v>
      </c>
      <c r="P394">
        <v>3.64</v>
      </c>
      <c r="Q394">
        <v>7.11</v>
      </c>
      <c r="R394">
        <v>0.13</v>
      </c>
      <c r="S394">
        <v>20.5</v>
      </c>
      <c r="T394">
        <v>14.9</v>
      </c>
      <c r="U394">
        <v>0.3</v>
      </c>
      <c r="W394">
        <v>0.17</v>
      </c>
      <c r="X394">
        <v>0.9</v>
      </c>
      <c r="Y394">
        <v>1503.15</v>
      </c>
      <c r="Z394">
        <f t="shared" si="6"/>
        <v>9</v>
      </c>
    </row>
    <row r="395" spans="1:26" x14ac:dyDescent="0.3">
      <c r="A395" t="s">
        <v>477</v>
      </c>
      <c r="B395">
        <v>47.8</v>
      </c>
      <c r="C395">
        <v>1.65</v>
      </c>
      <c r="D395">
        <v>19.100000000000001</v>
      </c>
      <c r="E395">
        <v>11</v>
      </c>
      <c r="F395">
        <v>0.16</v>
      </c>
      <c r="G395">
        <v>6.1</v>
      </c>
      <c r="H395">
        <v>8.64</v>
      </c>
      <c r="I395">
        <v>4.9800000000000004</v>
      </c>
      <c r="J395">
        <v>0.27</v>
      </c>
      <c r="K395">
        <v>0.04</v>
      </c>
      <c r="L395">
        <v>0.28000000000000003</v>
      </c>
      <c r="N395">
        <v>51.1</v>
      </c>
      <c r="O395">
        <v>0.72</v>
      </c>
      <c r="P395">
        <v>7.03</v>
      </c>
      <c r="Q395">
        <v>7.83</v>
      </c>
      <c r="R395">
        <v>0.17</v>
      </c>
      <c r="S395">
        <v>19.7</v>
      </c>
      <c r="T395">
        <v>13.3</v>
      </c>
      <c r="U395">
        <v>0.59</v>
      </c>
      <c r="W395">
        <v>0.13</v>
      </c>
      <c r="X395">
        <v>1.3</v>
      </c>
      <c r="Y395">
        <v>1553.15</v>
      </c>
      <c r="Z395">
        <f t="shared" si="6"/>
        <v>13</v>
      </c>
    </row>
    <row r="396" spans="1:26" x14ac:dyDescent="0.3">
      <c r="A396" t="s">
        <v>478</v>
      </c>
      <c r="B396">
        <v>48</v>
      </c>
      <c r="C396">
        <v>1.42</v>
      </c>
      <c r="D396">
        <v>19.3</v>
      </c>
      <c r="E396">
        <v>10.3</v>
      </c>
      <c r="F396">
        <v>0.14000000000000001</v>
      </c>
      <c r="G396">
        <v>6.28</v>
      </c>
      <c r="H396">
        <v>8.64</v>
      </c>
      <c r="I396">
        <v>5.27</v>
      </c>
      <c r="J396">
        <v>0.23</v>
      </c>
      <c r="L396">
        <v>0.26</v>
      </c>
      <c r="N396">
        <v>50.2</v>
      </c>
      <c r="O396">
        <v>0.92</v>
      </c>
      <c r="P396">
        <v>8.5500000000000007</v>
      </c>
      <c r="Q396">
        <v>8.19</v>
      </c>
      <c r="R396">
        <v>0.19</v>
      </c>
      <c r="S396">
        <v>18.899999999999999</v>
      </c>
      <c r="T396">
        <v>12.9</v>
      </c>
      <c r="U396">
        <v>0.65</v>
      </c>
      <c r="W396">
        <v>0.1</v>
      </c>
      <c r="X396">
        <v>1.3</v>
      </c>
      <c r="Y396">
        <v>1563.15</v>
      </c>
      <c r="Z396">
        <f t="shared" si="6"/>
        <v>13</v>
      </c>
    </row>
    <row r="397" spans="1:26" x14ac:dyDescent="0.3">
      <c r="A397" t="s">
        <v>479</v>
      </c>
      <c r="B397">
        <v>48.9</v>
      </c>
      <c r="C397">
        <v>1.4</v>
      </c>
      <c r="D397">
        <v>17.7</v>
      </c>
      <c r="E397">
        <v>10.199999999999999</v>
      </c>
      <c r="F397">
        <v>0.1</v>
      </c>
      <c r="G397">
        <v>7.93</v>
      </c>
      <c r="H397">
        <v>9.1300000000000008</v>
      </c>
      <c r="I397">
        <v>4.1100000000000003</v>
      </c>
      <c r="J397">
        <v>0.21</v>
      </c>
      <c r="N397">
        <v>50.5</v>
      </c>
      <c r="O397">
        <v>0.68</v>
      </c>
      <c r="P397">
        <v>8.42</v>
      </c>
      <c r="Q397">
        <v>7.66</v>
      </c>
      <c r="R397">
        <v>0.18</v>
      </c>
      <c r="S397">
        <v>19.3</v>
      </c>
      <c r="T397">
        <v>12.6</v>
      </c>
      <c r="U397">
        <v>0.67</v>
      </c>
      <c r="W397">
        <v>0.1</v>
      </c>
      <c r="X397">
        <v>1.3</v>
      </c>
      <c r="Y397">
        <v>1568.15</v>
      </c>
      <c r="Z397">
        <f t="shared" si="6"/>
        <v>13</v>
      </c>
    </row>
    <row r="398" spans="1:26" x14ac:dyDescent="0.3">
      <c r="A398" t="s">
        <v>480</v>
      </c>
      <c r="B398">
        <v>50.1</v>
      </c>
      <c r="C398">
        <v>1.1499999999999999</v>
      </c>
      <c r="D398">
        <v>16.2</v>
      </c>
      <c r="E398">
        <v>8.93</v>
      </c>
      <c r="F398">
        <v>0.12</v>
      </c>
      <c r="G398">
        <v>9.26</v>
      </c>
      <c r="H398">
        <v>11</v>
      </c>
      <c r="I398">
        <v>2.76</v>
      </c>
      <c r="J398">
        <v>0.13</v>
      </c>
      <c r="K398">
        <v>7.0000000000000007E-2</v>
      </c>
      <c r="L398">
        <v>0.09</v>
      </c>
      <c r="N398">
        <v>52.8</v>
      </c>
      <c r="O398">
        <v>0.65</v>
      </c>
      <c r="P398">
        <v>4.45</v>
      </c>
      <c r="Q398">
        <v>6.43</v>
      </c>
      <c r="R398">
        <v>0.17</v>
      </c>
      <c r="S398">
        <v>20.100000000000001</v>
      </c>
      <c r="T398">
        <v>15</v>
      </c>
      <c r="U398">
        <v>0.37</v>
      </c>
      <c r="W398">
        <v>0.13</v>
      </c>
      <c r="X398">
        <v>0.9</v>
      </c>
      <c r="Y398">
        <v>1498.15</v>
      </c>
      <c r="Z398">
        <f t="shared" si="6"/>
        <v>9</v>
      </c>
    </row>
    <row r="399" spans="1:26" x14ac:dyDescent="0.3">
      <c r="A399" t="s">
        <v>481</v>
      </c>
      <c r="B399">
        <v>48.1</v>
      </c>
      <c r="C399">
        <v>1.3</v>
      </c>
      <c r="D399">
        <v>18.100000000000001</v>
      </c>
      <c r="E399">
        <v>9.1199999999999992</v>
      </c>
      <c r="F399">
        <v>0.13</v>
      </c>
      <c r="G399">
        <v>9.3800000000000008</v>
      </c>
      <c r="H399">
        <v>10.3</v>
      </c>
      <c r="I399">
        <v>3.33</v>
      </c>
      <c r="J399">
        <v>0.14000000000000001</v>
      </c>
      <c r="K399">
        <v>0.04</v>
      </c>
      <c r="L399">
        <v>0.12</v>
      </c>
      <c r="N399">
        <v>51.9</v>
      </c>
      <c r="O399">
        <v>0.37</v>
      </c>
      <c r="P399">
        <v>7.2</v>
      </c>
      <c r="Q399">
        <v>5.85</v>
      </c>
      <c r="R399">
        <v>0.16</v>
      </c>
      <c r="S399">
        <v>21.5</v>
      </c>
      <c r="T399">
        <v>12</v>
      </c>
      <c r="U399">
        <v>0.47</v>
      </c>
      <c r="W399">
        <v>0.14000000000000001</v>
      </c>
      <c r="X399">
        <v>1.3</v>
      </c>
      <c r="Y399">
        <v>1583.15</v>
      </c>
      <c r="Z399">
        <f t="shared" si="6"/>
        <v>13</v>
      </c>
    </row>
    <row r="400" spans="1:26" x14ac:dyDescent="0.3">
      <c r="A400" t="s">
        <v>482</v>
      </c>
      <c r="B400">
        <v>47.3</v>
      </c>
      <c r="C400">
        <v>1.25</v>
      </c>
      <c r="D400">
        <v>16.5</v>
      </c>
      <c r="E400">
        <v>7.73</v>
      </c>
      <c r="F400">
        <v>0.18</v>
      </c>
      <c r="G400">
        <v>11.8</v>
      </c>
      <c r="H400">
        <v>10.9</v>
      </c>
      <c r="I400">
        <v>2.98</v>
      </c>
      <c r="J400">
        <v>0.13</v>
      </c>
      <c r="L400">
        <v>0.15</v>
      </c>
      <c r="N400">
        <v>52.9</v>
      </c>
      <c r="O400">
        <v>0.35</v>
      </c>
      <c r="P400">
        <v>7.4</v>
      </c>
      <c r="Q400">
        <v>5.2</v>
      </c>
      <c r="R400">
        <v>0.17</v>
      </c>
      <c r="S400">
        <v>23.1</v>
      </c>
      <c r="T400">
        <v>11.6</v>
      </c>
      <c r="U400">
        <v>0.55000000000000004</v>
      </c>
      <c r="W400">
        <v>0.12</v>
      </c>
      <c r="X400">
        <v>1.6</v>
      </c>
      <c r="Y400">
        <v>1603.15</v>
      </c>
      <c r="Z400">
        <f t="shared" si="6"/>
        <v>16</v>
      </c>
    </row>
    <row r="401" spans="1:26" x14ac:dyDescent="0.3">
      <c r="A401" t="s">
        <v>483</v>
      </c>
      <c r="B401">
        <v>46.9</v>
      </c>
      <c r="C401">
        <v>2.56</v>
      </c>
      <c r="D401">
        <v>17.7</v>
      </c>
      <c r="E401">
        <v>11.5</v>
      </c>
      <c r="F401">
        <v>0.28000000000000003</v>
      </c>
      <c r="G401">
        <v>6.39</v>
      </c>
      <c r="H401">
        <v>7.9</v>
      </c>
      <c r="I401">
        <v>5.05</v>
      </c>
      <c r="J401">
        <v>0.4</v>
      </c>
      <c r="L401">
        <v>0.4</v>
      </c>
      <c r="N401">
        <v>50.8</v>
      </c>
      <c r="O401">
        <v>0.98</v>
      </c>
      <c r="P401">
        <v>6.97</v>
      </c>
      <c r="Q401">
        <v>7.58</v>
      </c>
      <c r="R401">
        <v>0.19</v>
      </c>
      <c r="S401">
        <v>18.3</v>
      </c>
      <c r="T401">
        <v>14.2</v>
      </c>
      <c r="U401">
        <v>0.59</v>
      </c>
      <c r="W401">
        <v>0.15</v>
      </c>
      <c r="X401">
        <v>1.1000000000000001</v>
      </c>
      <c r="Y401">
        <v>1528.15</v>
      </c>
      <c r="Z401">
        <f t="shared" si="6"/>
        <v>11</v>
      </c>
    </row>
    <row r="402" spans="1:26" x14ac:dyDescent="0.3">
      <c r="A402" t="s">
        <v>484</v>
      </c>
      <c r="B402">
        <v>48.8</v>
      </c>
      <c r="C402">
        <v>1.1299999999999999</v>
      </c>
      <c r="D402">
        <v>16</v>
      </c>
      <c r="E402">
        <v>8.51</v>
      </c>
      <c r="F402">
        <v>0.19</v>
      </c>
      <c r="G402">
        <v>11.4</v>
      </c>
      <c r="H402">
        <v>10.8</v>
      </c>
      <c r="I402">
        <v>2.72</v>
      </c>
      <c r="J402">
        <v>0.13</v>
      </c>
      <c r="K402">
        <v>0.04</v>
      </c>
      <c r="L402">
        <v>0.11</v>
      </c>
      <c r="N402">
        <v>51.9</v>
      </c>
      <c r="O402">
        <v>0.48</v>
      </c>
      <c r="P402">
        <v>7.25</v>
      </c>
      <c r="Q402">
        <v>6.05</v>
      </c>
      <c r="R402">
        <v>0.18</v>
      </c>
      <c r="S402">
        <v>21.5</v>
      </c>
      <c r="T402">
        <v>12.4</v>
      </c>
      <c r="U402">
        <v>0.48</v>
      </c>
      <c r="W402">
        <v>0.19</v>
      </c>
      <c r="X402">
        <v>1.3</v>
      </c>
      <c r="Y402">
        <v>1568.15</v>
      </c>
      <c r="Z402">
        <f t="shared" si="6"/>
        <v>13</v>
      </c>
    </row>
    <row r="403" spans="1:26" x14ac:dyDescent="0.3">
      <c r="A403" t="s">
        <v>485</v>
      </c>
      <c r="B403">
        <v>47.4</v>
      </c>
      <c r="C403">
        <v>1.64</v>
      </c>
      <c r="D403">
        <v>18.600000000000001</v>
      </c>
      <c r="E403">
        <v>11.6</v>
      </c>
      <c r="F403">
        <v>0.13</v>
      </c>
      <c r="G403">
        <v>7.07</v>
      </c>
      <c r="H403">
        <v>8.36</v>
      </c>
      <c r="I403">
        <v>5.12</v>
      </c>
      <c r="J403">
        <v>0.27</v>
      </c>
      <c r="L403">
        <v>0.34</v>
      </c>
      <c r="N403">
        <v>50.2</v>
      </c>
      <c r="O403">
        <v>0.63</v>
      </c>
      <c r="P403">
        <v>10.5</v>
      </c>
      <c r="Q403">
        <v>7.9</v>
      </c>
      <c r="R403">
        <v>0.15</v>
      </c>
      <c r="S403">
        <v>18.899999999999999</v>
      </c>
      <c r="T403">
        <v>10.3</v>
      </c>
      <c r="U403">
        <v>1.23</v>
      </c>
      <c r="W403">
        <v>0.06</v>
      </c>
      <c r="X403">
        <v>1.6</v>
      </c>
      <c r="Y403">
        <v>1593.15</v>
      </c>
      <c r="Z403">
        <f t="shared" si="6"/>
        <v>16</v>
      </c>
    </row>
    <row r="404" spans="1:26" x14ac:dyDescent="0.3">
      <c r="A404" t="s">
        <v>486</v>
      </c>
      <c r="B404">
        <v>47.8</v>
      </c>
      <c r="C404">
        <v>1.98</v>
      </c>
      <c r="D404">
        <v>18.5</v>
      </c>
      <c r="E404">
        <v>11.8</v>
      </c>
      <c r="F404">
        <v>0.14000000000000001</v>
      </c>
      <c r="G404">
        <v>5.7</v>
      </c>
      <c r="H404">
        <v>7.38</v>
      </c>
      <c r="I404">
        <v>5.94</v>
      </c>
      <c r="J404">
        <v>0.37</v>
      </c>
      <c r="K404">
        <v>0.02</v>
      </c>
      <c r="L404">
        <v>0.4</v>
      </c>
      <c r="N404">
        <v>50.2</v>
      </c>
      <c r="O404">
        <v>0.85</v>
      </c>
      <c r="P404">
        <v>8.76</v>
      </c>
      <c r="Q404">
        <v>7.86</v>
      </c>
      <c r="R404">
        <v>0.18</v>
      </c>
      <c r="S404">
        <v>18.399999999999999</v>
      </c>
      <c r="T404">
        <v>13</v>
      </c>
      <c r="U404">
        <v>0.75</v>
      </c>
      <c r="W404">
        <v>0.12</v>
      </c>
      <c r="X404">
        <v>1.3</v>
      </c>
      <c r="Y404">
        <v>1553.15</v>
      </c>
      <c r="Z404">
        <f t="shared" si="6"/>
        <v>13</v>
      </c>
    </row>
    <row r="405" spans="1:26" x14ac:dyDescent="0.3">
      <c r="A405" t="s">
        <v>487</v>
      </c>
      <c r="B405">
        <v>47.1</v>
      </c>
      <c r="C405">
        <v>0.57999999999999996</v>
      </c>
      <c r="D405">
        <v>16.600000000000001</v>
      </c>
      <c r="E405">
        <v>7.75</v>
      </c>
      <c r="F405">
        <v>0.19</v>
      </c>
      <c r="G405">
        <v>12</v>
      </c>
      <c r="H405">
        <v>10.7</v>
      </c>
      <c r="I405">
        <v>2.39</v>
      </c>
      <c r="J405">
        <v>0.12</v>
      </c>
      <c r="K405">
        <v>0.03</v>
      </c>
      <c r="L405">
        <v>0.04</v>
      </c>
      <c r="N405">
        <v>51.6</v>
      </c>
      <c r="O405">
        <v>0.25</v>
      </c>
      <c r="P405">
        <v>8.8699999999999992</v>
      </c>
      <c r="Q405">
        <v>5.12</v>
      </c>
      <c r="R405">
        <v>0.15</v>
      </c>
      <c r="S405">
        <v>21.8</v>
      </c>
      <c r="T405">
        <v>11.9</v>
      </c>
      <c r="U405">
        <v>0.55000000000000004</v>
      </c>
      <c r="W405">
        <v>0.08</v>
      </c>
      <c r="X405">
        <v>1.6</v>
      </c>
      <c r="Y405">
        <v>1623.15</v>
      </c>
      <c r="Z405">
        <f t="shared" si="6"/>
        <v>16</v>
      </c>
    </row>
    <row r="406" spans="1:26" x14ac:dyDescent="0.3">
      <c r="A406" t="s">
        <v>488</v>
      </c>
      <c r="B406">
        <v>47.5</v>
      </c>
      <c r="C406">
        <v>1.22</v>
      </c>
      <c r="D406">
        <v>16</v>
      </c>
      <c r="E406">
        <v>8.4600000000000009</v>
      </c>
      <c r="F406">
        <v>0.19</v>
      </c>
      <c r="G406">
        <v>11.7</v>
      </c>
      <c r="H406">
        <v>10.7</v>
      </c>
      <c r="I406">
        <v>3.03</v>
      </c>
      <c r="J406">
        <v>0.15</v>
      </c>
      <c r="K406">
        <v>0.03</v>
      </c>
      <c r="L406">
        <v>0.13</v>
      </c>
      <c r="N406">
        <v>52.5</v>
      </c>
      <c r="O406">
        <v>0.31</v>
      </c>
      <c r="P406">
        <v>7.48</v>
      </c>
      <c r="Q406">
        <v>5.94</v>
      </c>
      <c r="R406">
        <v>0.15</v>
      </c>
      <c r="S406">
        <v>23.5</v>
      </c>
      <c r="T406">
        <v>10.4</v>
      </c>
      <c r="U406">
        <v>0.57999999999999996</v>
      </c>
      <c r="W406">
        <v>0.09</v>
      </c>
      <c r="X406">
        <v>1.6</v>
      </c>
      <c r="Y406">
        <v>1618.15</v>
      </c>
      <c r="Z406">
        <f t="shared" si="6"/>
        <v>16</v>
      </c>
    </row>
    <row r="407" spans="1:26" x14ac:dyDescent="0.3">
      <c r="A407" t="s">
        <v>489</v>
      </c>
      <c r="B407">
        <v>48</v>
      </c>
      <c r="C407">
        <v>0.66</v>
      </c>
      <c r="D407">
        <v>18.899999999999999</v>
      </c>
      <c r="E407">
        <v>8.2200000000000006</v>
      </c>
      <c r="F407">
        <v>0.18</v>
      </c>
      <c r="G407">
        <v>9.36</v>
      </c>
      <c r="H407">
        <v>10.6</v>
      </c>
      <c r="I407">
        <v>2.76</v>
      </c>
      <c r="J407">
        <v>0.11</v>
      </c>
      <c r="K407">
        <v>0.02</v>
      </c>
      <c r="L407">
        <v>7.0000000000000007E-2</v>
      </c>
      <c r="N407">
        <v>51.4</v>
      </c>
      <c r="O407">
        <v>0.33</v>
      </c>
      <c r="P407">
        <v>8.17</v>
      </c>
      <c r="Q407">
        <v>5.56</v>
      </c>
      <c r="R407">
        <v>0.17</v>
      </c>
      <c r="S407">
        <v>21</v>
      </c>
      <c r="T407">
        <v>13.2</v>
      </c>
      <c r="U407">
        <v>0.47</v>
      </c>
      <c r="W407">
        <v>0.08</v>
      </c>
      <c r="X407">
        <v>1.3</v>
      </c>
      <c r="Y407">
        <v>1573.15</v>
      </c>
      <c r="Z407">
        <f t="shared" si="6"/>
        <v>13</v>
      </c>
    </row>
    <row r="408" spans="1:26" x14ac:dyDescent="0.3">
      <c r="A408" t="s">
        <v>490</v>
      </c>
      <c r="B408">
        <v>48.1</v>
      </c>
      <c r="C408">
        <v>0.66</v>
      </c>
      <c r="D408">
        <v>18.3</v>
      </c>
      <c r="E408">
        <v>8.2799999999999994</v>
      </c>
      <c r="F408">
        <v>0.2</v>
      </c>
      <c r="G408">
        <v>9.6999999999999993</v>
      </c>
      <c r="H408">
        <v>10.7</v>
      </c>
      <c r="I408">
        <v>2.72</v>
      </c>
      <c r="J408">
        <v>0.1</v>
      </c>
      <c r="K408">
        <v>0.03</v>
      </c>
      <c r="L408">
        <v>7.0000000000000007E-2</v>
      </c>
      <c r="N408">
        <v>51.2</v>
      </c>
      <c r="O408">
        <v>0.36</v>
      </c>
      <c r="P408">
        <v>8.44</v>
      </c>
      <c r="Q408">
        <v>5.54</v>
      </c>
      <c r="R408">
        <v>0.15</v>
      </c>
      <c r="S408">
        <v>20.3</v>
      </c>
      <c r="T408">
        <v>14.1</v>
      </c>
      <c r="U408">
        <v>0.52</v>
      </c>
      <c r="W408">
        <v>0.08</v>
      </c>
      <c r="X408">
        <v>1.3</v>
      </c>
      <c r="Y408">
        <v>1558.15</v>
      </c>
      <c r="Z408">
        <f t="shared" si="6"/>
        <v>13</v>
      </c>
    </row>
    <row r="409" spans="1:26" x14ac:dyDescent="0.3">
      <c r="A409" t="s">
        <v>491</v>
      </c>
      <c r="B409">
        <v>48.1</v>
      </c>
      <c r="C409">
        <v>1.77</v>
      </c>
      <c r="D409">
        <v>17.600000000000001</v>
      </c>
      <c r="E409">
        <v>10.4</v>
      </c>
      <c r="F409">
        <v>0.11</v>
      </c>
      <c r="G409">
        <v>7.83</v>
      </c>
      <c r="H409">
        <v>7.69</v>
      </c>
      <c r="I409">
        <v>5.61</v>
      </c>
      <c r="J409">
        <v>0.36</v>
      </c>
      <c r="K409">
        <v>0.03</v>
      </c>
      <c r="L409">
        <v>0.36</v>
      </c>
      <c r="N409">
        <v>51.3</v>
      </c>
      <c r="O409">
        <v>0.53</v>
      </c>
      <c r="P409">
        <v>9.15</v>
      </c>
      <c r="Q409">
        <v>7.15</v>
      </c>
      <c r="R409">
        <v>0.19</v>
      </c>
      <c r="S409">
        <v>20.6</v>
      </c>
      <c r="T409">
        <v>10.8</v>
      </c>
      <c r="U409">
        <v>0.93</v>
      </c>
      <c r="W409">
        <v>0.08</v>
      </c>
      <c r="X409">
        <v>1.6</v>
      </c>
      <c r="Y409">
        <v>1598.15</v>
      </c>
      <c r="Z409">
        <f t="shared" si="6"/>
        <v>16</v>
      </c>
    </row>
    <row r="410" spans="1:26" x14ac:dyDescent="0.3">
      <c r="A410" t="s">
        <v>492</v>
      </c>
      <c r="B410">
        <v>47.3</v>
      </c>
      <c r="C410">
        <v>1.42</v>
      </c>
      <c r="D410">
        <v>17.8</v>
      </c>
      <c r="E410">
        <v>9.92</v>
      </c>
      <c r="F410">
        <v>0.16</v>
      </c>
      <c r="G410">
        <v>8.9</v>
      </c>
      <c r="H410">
        <v>9.94</v>
      </c>
      <c r="I410">
        <v>3.86</v>
      </c>
      <c r="J410">
        <v>0.22</v>
      </c>
      <c r="K410">
        <v>0.03</v>
      </c>
      <c r="L410">
        <v>0.32</v>
      </c>
      <c r="N410">
        <v>51.5</v>
      </c>
      <c r="O410">
        <v>0.49</v>
      </c>
      <c r="P410">
        <v>8.9700000000000006</v>
      </c>
      <c r="Q410">
        <v>6.53</v>
      </c>
      <c r="R410">
        <v>0.18</v>
      </c>
      <c r="S410">
        <v>20.9</v>
      </c>
      <c r="T410">
        <v>11.1</v>
      </c>
      <c r="U410">
        <v>0.74</v>
      </c>
      <c r="W410">
        <v>0.08</v>
      </c>
      <c r="X410">
        <v>1.6</v>
      </c>
      <c r="Y410">
        <v>1613.15</v>
      </c>
      <c r="Z410">
        <f t="shared" si="6"/>
        <v>16</v>
      </c>
    </row>
    <row r="411" spans="1:26" x14ac:dyDescent="0.3">
      <c r="A411" t="s">
        <v>493</v>
      </c>
      <c r="B411">
        <v>49.9</v>
      </c>
      <c r="C411">
        <v>0.74</v>
      </c>
      <c r="D411">
        <v>16.600000000000001</v>
      </c>
      <c r="E411">
        <v>8.58</v>
      </c>
      <c r="F411">
        <v>0.21</v>
      </c>
      <c r="G411">
        <v>8.49</v>
      </c>
      <c r="H411">
        <v>10.5</v>
      </c>
      <c r="I411">
        <v>2.84</v>
      </c>
      <c r="J411">
        <v>0.12</v>
      </c>
      <c r="K411">
        <v>0.02</v>
      </c>
      <c r="L411">
        <v>0.06</v>
      </c>
      <c r="N411">
        <v>53.2</v>
      </c>
      <c r="O411">
        <v>0.38</v>
      </c>
      <c r="P411">
        <v>4.71</v>
      </c>
      <c r="Q411">
        <v>6.81</v>
      </c>
      <c r="R411">
        <v>0.15</v>
      </c>
      <c r="S411">
        <v>20.5</v>
      </c>
      <c r="T411">
        <v>14.3</v>
      </c>
      <c r="U411">
        <v>0.31</v>
      </c>
      <c r="W411">
        <v>0.09</v>
      </c>
      <c r="X411">
        <v>0.9</v>
      </c>
      <c r="Y411">
        <v>1523.15</v>
      </c>
      <c r="Z411">
        <f t="shared" si="6"/>
        <v>9</v>
      </c>
    </row>
    <row r="412" spans="1:26" x14ac:dyDescent="0.3">
      <c r="A412" t="s">
        <v>494</v>
      </c>
      <c r="B412">
        <v>41.87</v>
      </c>
      <c r="C412">
        <v>2.21</v>
      </c>
      <c r="D412">
        <v>14.63</v>
      </c>
      <c r="E412">
        <v>7.83</v>
      </c>
      <c r="F412">
        <v>0.21</v>
      </c>
      <c r="G412">
        <v>0.96</v>
      </c>
      <c r="H412">
        <v>12.69</v>
      </c>
      <c r="I412">
        <v>8.93</v>
      </c>
      <c r="J412">
        <v>3.38</v>
      </c>
      <c r="L412">
        <v>0.16</v>
      </c>
      <c r="N412">
        <v>50.97</v>
      </c>
      <c r="O412">
        <v>0.98</v>
      </c>
      <c r="P412">
        <v>1.53</v>
      </c>
      <c r="Q412">
        <v>9.8800000000000008</v>
      </c>
      <c r="R412">
        <v>0.33</v>
      </c>
      <c r="S412">
        <v>11.03</v>
      </c>
      <c r="T412">
        <v>22.57</v>
      </c>
      <c r="U412">
        <v>1.74</v>
      </c>
      <c r="X412">
        <v>0.51500000000000001</v>
      </c>
      <c r="Y412">
        <v>1273.1500000000001</v>
      </c>
      <c r="Z412">
        <f t="shared" si="6"/>
        <v>5.15</v>
      </c>
    </row>
    <row r="413" spans="1:26" x14ac:dyDescent="0.3">
      <c r="A413" t="s">
        <v>495</v>
      </c>
      <c r="B413">
        <v>49.8</v>
      </c>
      <c r="C413">
        <v>0.38</v>
      </c>
      <c r="D413">
        <v>18.11</v>
      </c>
      <c r="E413">
        <v>3.29</v>
      </c>
      <c r="F413">
        <v>0.25</v>
      </c>
      <c r="G413">
        <v>0.38</v>
      </c>
      <c r="H413">
        <v>3.72</v>
      </c>
      <c r="I413">
        <v>10.49</v>
      </c>
      <c r="J413">
        <v>6.88</v>
      </c>
      <c r="N413">
        <v>48.89</v>
      </c>
      <c r="O413">
        <v>0.56999999999999995</v>
      </c>
      <c r="P413">
        <v>4.79</v>
      </c>
      <c r="Q413">
        <v>11.7</v>
      </c>
      <c r="R413">
        <v>0.62</v>
      </c>
      <c r="S413">
        <v>10.42</v>
      </c>
      <c r="T413">
        <v>20.190000000000001</v>
      </c>
      <c r="U413">
        <v>2.2000000000000002</v>
      </c>
      <c r="X413">
        <v>0.20499999999999999</v>
      </c>
      <c r="Y413">
        <v>1173.1500000000001</v>
      </c>
      <c r="Z413">
        <f t="shared" si="6"/>
        <v>2.0499999999999998</v>
      </c>
    </row>
    <row r="414" spans="1:26" x14ac:dyDescent="0.3">
      <c r="A414" t="s">
        <v>496</v>
      </c>
      <c r="B414">
        <v>48.59</v>
      </c>
      <c r="C414">
        <v>0.88</v>
      </c>
      <c r="D414">
        <v>19.21</v>
      </c>
      <c r="E414">
        <v>4.97</v>
      </c>
      <c r="F414">
        <v>0.17</v>
      </c>
      <c r="G414">
        <v>0.22</v>
      </c>
      <c r="H414">
        <v>3.48</v>
      </c>
      <c r="I414">
        <v>10.86</v>
      </c>
      <c r="J414">
        <v>5.05</v>
      </c>
      <c r="N414">
        <v>50.03</v>
      </c>
      <c r="O414">
        <v>0.63</v>
      </c>
      <c r="P414">
        <v>0.9</v>
      </c>
      <c r="Q414">
        <v>16.579999999999998</v>
      </c>
      <c r="R414">
        <v>0.6</v>
      </c>
      <c r="S414">
        <v>7.86</v>
      </c>
      <c r="T414">
        <v>19.25</v>
      </c>
      <c r="U414">
        <v>3.17</v>
      </c>
      <c r="X414">
        <v>0.5</v>
      </c>
      <c r="Y414">
        <v>1198.1500000000001</v>
      </c>
      <c r="Z414">
        <f t="shared" si="6"/>
        <v>5</v>
      </c>
    </row>
    <row r="415" spans="1:26" x14ac:dyDescent="0.3">
      <c r="A415" t="s">
        <v>497</v>
      </c>
      <c r="B415">
        <v>74.23</v>
      </c>
      <c r="C415">
        <v>0.23</v>
      </c>
      <c r="D415">
        <v>14.1</v>
      </c>
      <c r="E415">
        <v>1.62</v>
      </c>
      <c r="F415">
        <v>0.01</v>
      </c>
      <c r="G415">
        <v>0.74</v>
      </c>
      <c r="H415">
        <v>1.25</v>
      </c>
      <c r="I415">
        <v>2.1</v>
      </c>
      <c r="J415">
        <v>5.18</v>
      </c>
      <c r="L415">
        <v>0.53</v>
      </c>
      <c r="N415">
        <v>50.61</v>
      </c>
      <c r="O415">
        <v>0.59</v>
      </c>
      <c r="P415">
        <v>8.67</v>
      </c>
      <c r="Q415">
        <v>21.89</v>
      </c>
      <c r="R415">
        <v>0.66</v>
      </c>
      <c r="S415">
        <v>16.68</v>
      </c>
      <c r="T415">
        <v>0.35</v>
      </c>
      <c r="U415">
        <v>0.35</v>
      </c>
      <c r="V415">
        <v>0.44</v>
      </c>
      <c r="X415">
        <v>0.5</v>
      </c>
      <c r="Y415">
        <v>1073.1500000000001</v>
      </c>
      <c r="Z415">
        <f t="shared" si="6"/>
        <v>5</v>
      </c>
    </row>
    <row r="416" spans="1:26" x14ac:dyDescent="0.3">
      <c r="A416" t="s">
        <v>498</v>
      </c>
      <c r="B416">
        <v>72.98</v>
      </c>
      <c r="C416">
        <v>0.5</v>
      </c>
      <c r="D416">
        <v>13.95</v>
      </c>
      <c r="E416">
        <v>2.5499999999999998</v>
      </c>
      <c r="G416">
        <v>1.02</v>
      </c>
      <c r="H416">
        <v>2.08</v>
      </c>
      <c r="I416">
        <v>1.95</v>
      </c>
      <c r="J416">
        <v>4.3</v>
      </c>
      <c r="L416">
        <v>0.66</v>
      </c>
      <c r="N416">
        <v>49.86</v>
      </c>
      <c r="O416">
        <v>0.53</v>
      </c>
      <c r="P416">
        <v>8.92</v>
      </c>
      <c r="Q416">
        <v>17.78</v>
      </c>
      <c r="R416">
        <v>0.54</v>
      </c>
      <c r="S416">
        <v>20.74</v>
      </c>
      <c r="T416">
        <v>0.39</v>
      </c>
      <c r="U416">
        <v>0.54</v>
      </c>
      <c r="V416">
        <v>0.28000000000000003</v>
      </c>
      <c r="X416">
        <v>0.5</v>
      </c>
      <c r="Y416">
        <v>1173.1500000000001</v>
      </c>
      <c r="Z416">
        <f t="shared" si="6"/>
        <v>5</v>
      </c>
    </row>
    <row r="417" spans="1:26" x14ac:dyDescent="0.3">
      <c r="A417" t="s">
        <v>499</v>
      </c>
      <c r="B417">
        <v>45.9</v>
      </c>
      <c r="C417">
        <v>0.8</v>
      </c>
      <c r="D417">
        <v>13.5</v>
      </c>
      <c r="E417">
        <v>8.5</v>
      </c>
      <c r="F417">
        <v>0.19</v>
      </c>
      <c r="G417">
        <v>10</v>
      </c>
      <c r="H417">
        <v>11</v>
      </c>
      <c r="I417">
        <v>1.52</v>
      </c>
      <c r="J417">
        <v>0.48</v>
      </c>
      <c r="M417">
        <v>3.43</v>
      </c>
      <c r="N417">
        <v>53.3</v>
      </c>
      <c r="O417">
        <v>0.21</v>
      </c>
      <c r="P417">
        <v>3.2</v>
      </c>
      <c r="Q417">
        <v>4.5999999999999996</v>
      </c>
      <c r="R417">
        <v>0.17</v>
      </c>
      <c r="S417">
        <v>18.2</v>
      </c>
      <c r="T417">
        <v>19.899999999999999</v>
      </c>
      <c r="U417">
        <v>0.28000000000000003</v>
      </c>
      <c r="X417">
        <v>1</v>
      </c>
      <c r="Y417">
        <v>1473.15</v>
      </c>
      <c r="Z417">
        <f t="shared" si="6"/>
        <v>10</v>
      </c>
    </row>
    <row r="418" spans="1:26" x14ac:dyDescent="0.3">
      <c r="A418" t="s">
        <v>500</v>
      </c>
      <c r="B418">
        <v>47.4</v>
      </c>
      <c r="C418">
        <v>0.92</v>
      </c>
      <c r="D418">
        <v>14</v>
      </c>
      <c r="E418">
        <v>6.7</v>
      </c>
      <c r="F418">
        <v>0.21</v>
      </c>
      <c r="G418">
        <v>14</v>
      </c>
      <c r="H418">
        <v>11.3</v>
      </c>
      <c r="I418">
        <v>1.52</v>
      </c>
      <c r="J418">
        <v>0.53</v>
      </c>
      <c r="M418">
        <v>3.76</v>
      </c>
      <c r="N418">
        <v>54</v>
      </c>
      <c r="O418">
        <v>0.22</v>
      </c>
      <c r="P418">
        <v>3.3</v>
      </c>
      <c r="Q418">
        <v>4.2</v>
      </c>
      <c r="R418">
        <v>0.16</v>
      </c>
      <c r="S418">
        <v>18.8</v>
      </c>
      <c r="T418">
        <v>20.7</v>
      </c>
      <c r="U418">
        <v>0.24</v>
      </c>
      <c r="X418">
        <v>1</v>
      </c>
      <c r="Y418">
        <v>1473.15</v>
      </c>
      <c r="Z418">
        <f t="shared" si="6"/>
        <v>10</v>
      </c>
    </row>
    <row r="419" spans="1:26" x14ac:dyDescent="0.3">
      <c r="A419" t="s">
        <v>501</v>
      </c>
      <c r="B419">
        <v>47.4</v>
      </c>
      <c r="C419">
        <v>0.86</v>
      </c>
      <c r="D419">
        <v>13.2</v>
      </c>
      <c r="E419">
        <v>7.3</v>
      </c>
      <c r="F419">
        <v>0.18</v>
      </c>
      <c r="G419">
        <v>11.1</v>
      </c>
      <c r="H419">
        <v>11.7</v>
      </c>
      <c r="I419">
        <v>1.38</v>
      </c>
      <c r="J419">
        <v>0.49</v>
      </c>
      <c r="M419">
        <v>3.27</v>
      </c>
      <c r="N419">
        <v>53.2</v>
      </c>
      <c r="O419">
        <v>0.19</v>
      </c>
      <c r="P419">
        <v>3.1</v>
      </c>
      <c r="Q419">
        <v>4</v>
      </c>
      <c r="R419">
        <v>0.16</v>
      </c>
      <c r="S419">
        <v>19.600000000000001</v>
      </c>
      <c r="T419">
        <v>19.899999999999999</v>
      </c>
      <c r="U419">
        <v>0.25</v>
      </c>
      <c r="X419">
        <v>1</v>
      </c>
      <c r="Y419">
        <v>1473.15</v>
      </c>
      <c r="Z419">
        <f t="shared" si="6"/>
        <v>10</v>
      </c>
    </row>
    <row r="420" spans="1:26" x14ac:dyDescent="0.3">
      <c r="A420" t="s">
        <v>502</v>
      </c>
      <c r="B420">
        <v>45</v>
      </c>
      <c r="C420">
        <v>0.78</v>
      </c>
      <c r="D420">
        <v>13.3</v>
      </c>
      <c r="E420">
        <v>9.6999999999999993</v>
      </c>
      <c r="F420">
        <v>0.2</v>
      </c>
      <c r="G420">
        <v>9.6999999999999993</v>
      </c>
      <c r="H420">
        <v>11</v>
      </c>
      <c r="I420">
        <v>1.36</v>
      </c>
      <c r="J420">
        <v>0.48</v>
      </c>
      <c r="M420">
        <v>3.22</v>
      </c>
      <c r="N420">
        <v>53.5</v>
      </c>
      <c r="O420">
        <v>0.18</v>
      </c>
      <c r="P420">
        <v>2.9</v>
      </c>
      <c r="Q420">
        <v>5.0999999999999996</v>
      </c>
      <c r="R420">
        <v>0.15</v>
      </c>
      <c r="S420">
        <v>18.5</v>
      </c>
      <c r="T420">
        <v>19.399999999999999</v>
      </c>
      <c r="U420">
        <v>0.23</v>
      </c>
      <c r="X420">
        <v>1</v>
      </c>
      <c r="Y420">
        <v>1473.15</v>
      </c>
      <c r="Z420">
        <f t="shared" si="6"/>
        <v>10</v>
      </c>
    </row>
    <row r="421" spans="1:26" x14ac:dyDescent="0.3">
      <c r="A421" t="s">
        <v>503</v>
      </c>
      <c r="B421">
        <v>50.47</v>
      </c>
      <c r="C421">
        <v>0.56999999999999995</v>
      </c>
      <c r="D421">
        <v>18.190000000000001</v>
      </c>
      <c r="E421">
        <v>6.02</v>
      </c>
      <c r="F421">
        <v>0.12</v>
      </c>
      <c r="G421">
        <v>9.75</v>
      </c>
      <c r="H421">
        <v>10.83</v>
      </c>
      <c r="I421">
        <v>1.64</v>
      </c>
      <c r="J421">
        <v>2.31</v>
      </c>
      <c r="K421">
        <v>0.09</v>
      </c>
      <c r="N421">
        <v>51.75</v>
      </c>
      <c r="O421">
        <v>0.17</v>
      </c>
      <c r="P421">
        <v>6.01</v>
      </c>
      <c r="Q421">
        <v>4.04</v>
      </c>
      <c r="R421">
        <v>0.12</v>
      </c>
      <c r="S421">
        <v>20.49</v>
      </c>
      <c r="T421">
        <v>16.13</v>
      </c>
      <c r="U421">
        <v>0.26</v>
      </c>
      <c r="W421">
        <v>1.03</v>
      </c>
      <c r="X421">
        <v>1</v>
      </c>
      <c r="Y421">
        <v>1543.15</v>
      </c>
      <c r="Z421">
        <f t="shared" si="6"/>
        <v>10</v>
      </c>
    </row>
    <row r="422" spans="1:26" x14ac:dyDescent="0.3">
      <c r="A422" t="s">
        <v>504</v>
      </c>
      <c r="B422">
        <v>51.05</v>
      </c>
      <c r="C422">
        <v>0.54</v>
      </c>
      <c r="D422">
        <v>18.22</v>
      </c>
      <c r="E422">
        <v>5.85</v>
      </c>
      <c r="F422">
        <v>0.13</v>
      </c>
      <c r="G422">
        <v>9.32</v>
      </c>
      <c r="H422">
        <v>10.42</v>
      </c>
      <c r="I422">
        <v>1.81</v>
      </c>
      <c r="J422">
        <v>2.6</v>
      </c>
      <c r="K422">
        <v>0.06</v>
      </c>
      <c r="N422">
        <v>51.18</v>
      </c>
      <c r="O422">
        <v>0.24</v>
      </c>
      <c r="P422">
        <v>7.3</v>
      </c>
      <c r="Q422">
        <v>3.65</v>
      </c>
      <c r="R422">
        <v>0.13</v>
      </c>
      <c r="S422">
        <v>18.91</v>
      </c>
      <c r="T422">
        <v>17.649999999999999</v>
      </c>
      <c r="U422">
        <v>0.3</v>
      </c>
      <c r="W422">
        <v>0.65</v>
      </c>
      <c r="X422">
        <v>1</v>
      </c>
      <c r="Y422">
        <v>1528.15</v>
      </c>
      <c r="Z422">
        <f t="shared" si="6"/>
        <v>10</v>
      </c>
    </row>
    <row r="423" spans="1:26" x14ac:dyDescent="0.3">
      <c r="A423" t="s">
        <v>505</v>
      </c>
      <c r="B423">
        <v>50.96</v>
      </c>
      <c r="C423">
        <v>0.59</v>
      </c>
      <c r="D423">
        <v>19.41</v>
      </c>
      <c r="E423">
        <v>5.67</v>
      </c>
      <c r="F423">
        <v>0.11</v>
      </c>
      <c r="G423">
        <v>8.3800000000000008</v>
      </c>
      <c r="H423">
        <v>10.07</v>
      </c>
      <c r="I423">
        <v>2.09</v>
      </c>
      <c r="J423">
        <v>2.68</v>
      </c>
      <c r="K423">
        <v>0.04</v>
      </c>
      <c r="N423">
        <v>51.18</v>
      </c>
      <c r="O423">
        <v>0.25</v>
      </c>
      <c r="P423">
        <v>6.89</v>
      </c>
      <c r="Q423">
        <v>3.94</v>
      </c>
      <c r="R423">
        <v>0.12</v>
      </c>
      <c r="S423">
        <v>18.420000000000002</v>
      </c>
      <c r="T423">
        <v>18.09</v>
      </c>
      <c r="U423">
        <v>0.32</v>
      </c>
      <c r="W423">
        <v>0.78</v>
      </c>
      <c r="X423">
        <v>1</v>
      </c>
      <c r="Y423">
        <v>1513.15</v>
      </c>
      <c r="Z423">
        <f t="shared" si="6"/>
        <v>10</v>
      </c>
    </row>
    <row r="424" spans="1:26" x14ac:dyDescent="0.3">
      <c r="A424" t="s">
        <v>506</v>
      </c>
      <c r="B424">
        <v>48.41</v>
      </c>
      <c r="C424">
        <v>0.37</v>
      </c>
      <c r="D424">
        <v>16.190000000000001</v>
      </c>
      <c r="E424">
        <v>7.42</v>
      </c>
      <c r="F424">
        <v>0.15</v>
      </c>
      <c r="G424">
        <v>12.91</v>
      </c>
      <c r="H424">
        <v>13.73</v>
      </c>
      <c r="I424">
        <v>0.5</v>
      </c>
      <c r="J424">
        <v>0.14000000000000001</v>
      </c>
      <c r="K424">
        <v>0.19</v>
      </c>
      <c r="N424">
        <v>51.9</v>
      </c>
      <c r="O424">
        <v>0.09</v>
      </c>
      <c r="P424">
        <v>5.28</v>
      </c>
      <c r="Q424">
        <v>3.94</v>
      </c>
      <c r="R424">
        <v>0.11</v>
      </c>
      <c r="S424">
        <v>20.61</v>
      </c>
      <c r="T424">
        <v>16.54</v>
      </c>
      <c r="U424">
        <v>0.1</v>
      </c>
      <c r="W424">
        <v>1.43</v>
      </c>
      <c r="X424">
        <v>1</v>
      </c>
      <c r="Y424">
        <v>1573.15</v>
      </c>
      <c r="Z424">
        <f t="shared" si="6"/>
        <v>10</v>
      </c>
    </row>
    <row r="425" spans="1:26" x14ac:dyDescent="0.3">
      <c r="A425" t="s">
        <v>507</v>
      </c>
      <c r="B425">
        <v>53.35</v>
      </c>
      <c r="C425">
        <v>0.99</v>
      </c>
      <c r="D425">
        <v>17.690000000000001</v>
      </c>
      <c r="E425">
        <v>4.99</v>
      </c>
      <c r="F425">
        <v>0.22</v>
      </c>
      <c r="G425">
        <v>7.38</v>
      </c>
      <c r="H425">
        <v>9.75</v>
      </c>
      <c r="I425">
        <v>2.9</v>
      </c>
      <c r="J425">
        <v>1.65</v>
      </c>
      <c r="N425">
        <v>50.03</v>
      </c>
      <c r="O425">
        <v>0.06</v>
      </c>
      <c r="P425">
        <v>7.81</v>
      </c>
      <c r="Q425">
        <v>9.19</v>
      </c>
      <c r="R425">
        <v>0.25</v>
      </c>
      <c r="S425">
        <v>15.32</v>
      </c>
      <c r="T425">
        <v>17.66</v>
      </c>
      <c r="U425">
        <v>0.24</v>
      </c>
      <c r="V425">
        <v>0.06</v>
      </c>
      <c r="W425">
        <v>0.03</v>
      </c>
      <c r="X425">
        <v>1.5</v>
      </c>
      <c r="Y425">
        <v>1513.15</v>
      </c>
      <c r="Z425">
        <f t="shared" si="6"/>
        <v>15</v>
      </c>
    </row>
    <row r="426" spans="1:26" x14ac:dyDescent="0.3">
      <c r="A426" t="s">
        <v>508</v>
      </c>
      <c r="B426">
        <v>52.86</v>
      </c>
      <c r="C426">
        <v>0.85</v>
      </c>
      <c r="D426">
        <v>17.600000000000001</v>
      </c>
      <c r="E426">
        <v>5.63</v>
      </c>
      <c r="F426">
        <v>0.17</v>
      </c>
      <c r="G426">
        <v>7.5</v>
      </c>
      <c r="H426">
        <v>9.68</v>
      </c>
      <c r="I426">
        <v>2.78</v>
      </c>
      <c r="J426">
        <v>1.57</v>
      </c>
      <c r="K426">
        <v>0.01</v>
      </c>
      <c r="N426">
        <v>49.06</v>
      </c>
      <c r="O426">
        <v>0.56999999999999995</v>
      </c>
      <c r="P426">
        <v>6.13</v>
      </c>
      <c r="Q426">
        <v>9.58</v>
      </c>
      <c r="R426">
        <v>0.03</v>
      </c>
      <c r="S426">
        <v>16.36</v>
      </c>
      <c r="T426">
        <v>17.88</v>
      </c>
      <c r="U426">
        <v>0.57999999999999996</v>
      </c>
      <c r="V426">
        <v>0.05</v>
      </c>
      <c r="W426">
        <v>0.17</v>
      </c>
      <c r="X426">
        <v>1.5</v>
      </c>
      <c r="Y426">
        <v>1473.15</v>
      </c>
      <c r="Z426">
        <f t="shared" si="6"/>
        <v>15</v>
      </c>
    </row>
    <row r="427" spans="1:26" x14ac:dyDescent="0.3">
      <c r="A427" t="s">
        <v>509</v>
      </c>
      <c r="B427">
        <v>52.46</v>
      </c>
      <c r="C427">
        <v>0.9</v>
      </c>
      <c r="D427">
        <v>18.52</v>
      </c>
      <c r="E427">
        <v>6.91</v>
      </c>
      <c r="F427">
        <v>0.27</v>
      </c>
      <c r="G427">
        <v>6.69</v>
      </c>
      <c r="H427">
        <v>8.18</v>
      </c>
      <c r="I427">
        <v>3.25</v>
      </c>
      <c r="J427">
        <v>1.83</v>
      </c>
      <c r="K427">
        <v>0.03</v>
      </c>
      <c r="N427">
        <v>50.08</v>
      </c>
      <c r="O427">
        <v>0.35</v>
      </c>
      <c r="P427">
        <v>7.58</v>
      </c>
      <c r="Q427">
        <v>6.7</v>
      </c>
      <c r="R427">
        <v>0.26</v>
      </c>
      <c r="S427">
        <v>15.66</v>
      </c>
      <c r="T427">
        <v>18.55</v>
      </c>
      <c r="U427">
        <v>0.92</v>
      </c>
      <c r="V427">
        <v>0.03</v>
      </c>
      <c r="W427">
        <v>0.31</v>
      </c>
      <c r="X427">
        <v>2</v>
      </c>
      <c r="Y427">
        <v>1553.15</v>
      </c>
      <c r="Z427">
        <f t="shared" si="6"/>
        <v>20</v>
      </c>
    </row>
    <row r="428" spans="1:26" x14ac:dyDescent="0.3">
      <c r="A428" t="s">
        <v>510</v>
      </c>
      <c r="B428">
        <v>56.45</v>
      </c>
      <c r="C428">
        <v>1.51</v>
      </c>
      <c r="D428">
        <v>18.21</v>
      </c>
      <c r="E428">
        <v>7.35</v>
      </c>
      <c r="F428">
        <v>0.19</v>
      </c>
      <c r="G428">
        <v>4.07</v>
      </c>
      <c r="H428">
        <v>4.7300000000000004</v>
      </c>
      <c r="I428">
        <v>3</v>
      </c>
      <c r="J428">
        <v>3.76</v>
      </c>
      <c r="K428">
        <v>0.04</v>
      </c>
      <c r="N428">
        <v>50.95</v>
      </c>
      <c r="O428">
        <v>0.86</v>
      </c>
      <c r="P428">
        <v>4.8099999999999996</v>
      </c>
      <c r="Q428">
        <v>6.83</v>
      </c>
      <c r="R428">
        <v>0.19</v>
      </c>
      <c r="S428">
        <v>14.73</v>
      </c>
      <c r="T428">
        <v>20.63</v>
      </c>
      <c r="U428">
        <v>0.32</v>
      </c>
      <c r="V428">
        <v>0.03</v>
      </c>
      <c r="W428">
        <v>0.21</v>
      </c>
      <c r="X428">
        <v>2</v>
      </c>
      <c r="Y428">
        <v>1493.15</v>
      </c>
      <c r="Z428">
        <f t="shared" si="6"/>
        <v>20</v>
      </c>
    </row>
    <row r="429" spans="1:26" x14ac:dyDescent="0.3">
      <c r="A429" t="s">
        <v>511</v>
      </c>
      <c r="B429">
        <v>55.11</v>
      </c>
      <c r="C429">
        <v>0.8</v>
      </c>
      <c r="D429">
        <v>18.399999999999999</v>
      </c>
      <c r="E429">
        <v>7.34</v>
      </c>
      <c r="F429">
        <v>0.21</v>
      </c>
      <c r="G429">
        <v>5.81</v>
      </c>
      <c r="H429">
        <v>7.34</v>
      </c>
      <c r="I429">
        <v>3.12</v>
      </c>
      <c r="J429">
        <v>2.2200000000000002</v>
      </c>
      <c r="K429">
        <v>0.01</v>
      </c>
      <c r="N429">
        <v>51.07</v>
      </c>
      <c r="O429">
        <v>0.57999999999999996</v>
      </c>
      <c r="P429">
        <v>6.37</v>
      </c>
      <c r="Q429">
        <v>7.21</v>
      </c>
      <c r="R429">
        <v>0.23</v>
      </c>
      <c r="S429">
        <v>15.01</v>
      </c>
      <c r="T429">
        <v>18.66</v>
      </c>
      <c r="U429">
        <v>0.65</v>
      </c>
      <c r="V429">
        <v>0.03</v>
      </c>
      <c r="W429">
        <v>0.41</v>
      </c>
      <c r="X429">
        <v>2</v>
      </c>
      <c r="Y429">
        <v>1533.15</v>
      </c>
      <c r="Z429">
        <f t="shared" si="6"/>
        <v>20</v>
      </c>
    </row>
    <row r="430" spans="1:26" x14ac:dyDescent="0.3">
      <c r="A430" t="s">
        <v>512</v>
      </c>
      <c r="B430">
        <v>53.37</v>
      </c>
      <c r="C430">
        <v>1.29</v>
      </c>
      <c r="D430">
        <v>17.059999999999999</v>
      </c>
      <c r="E430">
        <v>8.08</v>
      </c>
      <c r="F430">
        <v>0.1</v>
      </c>
      <c r="G430">
        <v>4.62</v>
      </c>
      <c r="H430">
        <v>7.5</v>
      </c>
      <c r="I430">
        <v>2.83</v>
      </c>
      <c r="J430">
        <v>2.93</v>
      </c>
      <c r="K430">
        <v>0.03</v>
      </c>
      <c r="N430">
        <v>48.87</v>
      </c>
      <c r="O430">
        <v>0.69</v>
      </c>
      <c r="P430">
        <v>6.68</v>
      </c>
      <c r="Q430">
        <v>9.42</v>
      </c>
      <c r="R430">
        <v>0.24</v>
      </c>
      <c r="S430">
        <v>15.46</v>
      </c>
      <c r="T430">
        <v>17.940000000000001</v>
      </c>
      <c r="U430">
        <v>0.62</v>
      </c>
      <c r="V430">
        <v>0.05</v>
      </c>
      <c r="W430">
        <v>0.13</v>
      </c>
      <c r="X430">
        <v>1</v>
      </c>
      <c r="Y430">
        <v>1473.15</v>
      </c>
      <c r="Z430">
        <f t="shared" si="6"/>
        <v>10</v>
      </c>
    </row>
    <row r="431" spans="1:26" x14ac:dyDescent="0.3">
      <c r="A431" t="s">
        <v>513</v>
      </c>
      <c r="B431">
        <v>54.75</v>
      </c>
      <c r="C431">
        <v>0.35</v>
      </c>
      <c r="D431">
        <v>24.01</v>
      </c>
      <c r="E431">
        <v>2.65</v>
      </c>
      <c r="F431">
        <v>7.0000000000000007E-2</v>
      </c>
      <c r="G431">
        <v>1.41</v>
      </c>
      <c r="H431">
        <v>10.1</v>
      </c>
      <c r="I431">
        <v>4.5199999999999996</v>
      </c>
      <c r="J431">
        <v>1.99</v>
      </c>
      <c r="K431">
        <v>0.03</v>
      </c>
      <c r="N431">
        <v>47.38</v>
      </c>
      <c r="O431">
        <v>0.91</v>
      </c>
      <c r="P431">
        <v>7.89</v>
      </c>
      <c r="Q431">
        <v>11.69</v>
      </c>
      <c r="R431">
        <v>0.24</v>
      </c>
      <c r="S431">
        <v>14.76</v>
      </c>
      <c r="T431">
        <v>15.99</v>
      </c>
      <c r="U431">
        <v>0.89</v>
      </c>
      <c r="V431">
        <v>0.04</v>
      </c>
      <c r="X431">
        <v>1</v>
      </c>
      <c r="Y431">
        <v>1453.15</v>
      </c>
      <c r="Z431">
        <f t="shared" si="6"/>
        <v>10</v>
      </c>
    </row>
    <row r="432" spans="1:26" x14ac:dyDescent="0.3">
      <c r="A432" t="s">
        <v>514</v>
      </c>
      <c r="B432">
        <v>53.57</v>
      </c>
      <c r="C432">
        <v>0.91</v>
      </c>
      <c r="D432">
        <v>18.53</v>
      </c>
      <c r="E432">
        <v>6.01</v>
      </c>
      <c r="F432">
        <v>0.22</v>
      </c>
      <c r="G432">
        <v>7.02</v>
      </c>
      <c r="H432">
        <v>8.68</v>
      </c>
      <c r="I432">
        <v>3.93</v>
      </c>
      <c r="J432">
        <v>1.88</v>
      </c>
      <c r="K432">
        <v>0.06</v>
      </c>
      <c r="N432">
        <v>49.66</v>
      </c>
      <c r="O432">
        <v>0.05</v>
      </c>
      <c r="P432">
        <v>6.22</v>
      </c>
      <c r="Q432">
        <v>8.9600000000000009</v>
      </c>
      <c r="R432">
        <v>0.24</v>
      </c>
      <c r="S432">
        <v>17.07</v>
      </c>
      <c r="T432">
        <v>17.010000000000002</v>
      </c>
      <c r="U432">
        <v>0.2</v>
      </c>
      <c r="V432">
        <v>0.05</v>
      </c>
      <c r="W432">
        <v>0.32</v>
      </c>
      <c r="X432">
        <v>1.5</v>
      </c>
      <c r="Y432">
        <v>1573.15</v>
      </c>
      <c r="Z432">
        <f t="shared" si="6"/>
        <v>15</v>
      </c>
    </row>
    <row r="433" spans="1:26" x14ac:dyDescent="0.3">
      <c r="A433" t="s">
        <v>515</v>
      </c>
      <c r="B433">
        <v>53.51</v>
      </c>
      <c r="C433">
        <v>0.92</v>
      </c>
      <c r="D433">
        <v>18.5</v>
      </c>
      <c r="E433">
        <v>6</v>
      </c>
      <c r="F433">
        <v>0.19</v>
      </c>
      <c r="G433">
        <v>7.06</v>
      </c>
      <c r="H433">
        <v>8.7200000000000006</v>
      </c>
      <c r="I433">
        <v>3.93</v>
      </c>
      <c r="J433">
        <v>1.86</v>
      </c>
      <c r="K433">
        <v>0.06</v>
      </c>
      <c r="N433">
        <v>49.06</v>
      </c>
      <c r="O433">
        <v>0.62</v>
      </c>
      <c r="P433">
        <v>7.9</v>
      </c>
      <c r="Q433">
        <v>8.31</v>
      </c>
      <c r="R433">
        <v>0.3</v>
      </c>
      <c r="S433">
        <v>14.99</v>
      </c>
      <c r="T433">
        <v>17.920000000000002</v>
      </c>
      <c r="U433">
        <v>0.82</v>
      </c>
      <c r="V433">
        <v>0.04</v>
      </c>
      <c r="W433">
        <v>0.27</v>
      </c>
      <c r="X433">
        <v>2</v>
      </c>
      <c r="Y433">
        <v>1598.15</v>
      </c>
      <c r="Z433">
        <f t="shared" si="6"/>
        <v>20</v>
      </c>
    </row>
    <row r="434" spans="1:26" x14ac:dyDescent="0.3">
      <c r="A434" t="s">
        <v>516</v>
      </c>
      <c r="B434">
        <v>38</v>
      </c>
      <c r="C434">
        <v>5.24</v>
      </c>
      <c r="D434">
        <v>7.78</v>
      </c>
      <c r="E434">
        <v>26.2</v>
      </c>
      <c r="F434">
        <v>0.26</v>
      </c>
      <c r="G434">
        <v>11.4</v>
      </c>
      <c r="H434">
        <v>8.48</v>
      </c>
      <c r="I434">
        <v>0.87</v>
      </c>
      <c r="J434">
        <v>0.12</v>
      </c>
      <c r="K434">
        <v>0.42</v>
      </c>
      <c r="N434">
        <v>51.1</v>
      </c>
      <c r="O434">
        <v>0.8</v>
      </c>
      <c r="P434">
        <v>4.8099999999999996</v>
      </c>
      <c r="Q434">
        <v>11.9</v>
      </c>
      <c r="R434">
        <v>0.18</v>
      </c>
      <c r="S434">
        <v>19</v>
      </c>
      <c r="T434">
        <v>10.199999999999999</v>
      </c>
      <c r="U434">
        <v>0.5</v>
      </c>
      <c r="W434">
        <v>0.52</v>
      </c>
      <c r="X434">
        <v>3</v>
      </c>
      <c r="Y434">
        <v>1793.15</v>
      </c>
      <c r="Z434">
        <f t="shared" si="6"/>
        <v>30</v>
      </c>
    </row>
    <row r="435" spans="1:26" x14ac:dyDescent="0.3">
      <c r="A435" t="s">
        <v>516</v>
      </c>
      <c r="B435">
        <v>38</v>
      </c>
      <c r="C435">
        <v>5.24</v>
      </c>
      <c r="D435">
        <v>7.78</v>
      </c>
      <c r="E435">
        <v>26.2</v>
      </c>
      <c r="F435">
        <v>0.26</v>
      </c>
      <c r="G435">
        <v>11.4</v>
      </c>
      <c r="H435">
        <v>8.48</v>
      </c>
      <c r="I435">
        <v>0.87</v>
      </c>
      <c r="J435">
        <v>0.12</v>
      </c>
      <c r="K435">
        <v>0.42</v>
      </c>
      <c r="N435">
        <v>51.1</v>
      </c>
      <c r="O435">
        <v>0.8</v>
      </c>
      <c r="P435">
        <v>4.8099999999999996</v>
      </c>
      <c r="Q435">
        <v>11.9</v>
      </c>
      <c r="R435">
        <v>0.18</v>
      </c>
      <c r="S435">
        <v>19</v>
      </c>
      <c r="T435">
        <v>10.199999999999999</v>
      </c>
      <c r="U435">
        <v>0.5</v>
      </c>
      <c r="W435">
        <v>0.52</v>
      </c>
      <c r="X435">
        <v>3</v>
      </c>
      <c r="Y435">
        <v>1793.15</v>
      </c>
      <c r="Z435">
        <f t="shared" si="6"/>
        <v>30</v>
      </c>
    </row>
    <row r="436" spans="1:26" x14ac:dyDescent="0.3">
      <c r="A436" t="s">
        <v>517</v>
      </c>
      <c r="B436">
        <v>38.4</v>
      </c>
      <c r="C436">
        <v>4.53</v>
      </c>
      <c r="D436">
        <v>8.1300000000000008</v>
      </c>
      <c r="E436">
        <v>25.4</v>
      </c>
      <c r="F436">
        <v>0.26</v>
      </c>
      <c r="G436">
        <v>12.1</v>
      </c>
      <c r="H436">
        <v>8.4</v>
      </c>
      <c r="I436">
        <v>0.79</v>
      </c>
      <c r="J436">
        <v>0.08</v>
      </c>
      <c r="K436">
        <v>0.53</v>
      </c>
      <c r="N436">
        <v>51.1</v>
      </c>
      <c r="O436">
        <v>0.74</v>
      </c>
      <c r="P436">
        <v>4.8</v>
      </c>
      <c r="Q436">
        <v>11.9</v>
      </c>
      <c r="R436">
        <v>0.17</v>
      </c>
      <c r="S436">
        <v>19.3</v>
      </c>
      <c r="T436">
        <v>9.98</v>
      </c>
      <c r="U436">
        <v>0.46</v>
      </c>
      <c r="W436">
        <v>0.54</v>
      </c>
      <c r="X436">
        <v>3</v>
      </c>
      <c r="Y436">
        <v>1811.15</v>
      </c>
      <c r="Z436">
        <f t="shared" si="6"/>
        <v>30</v>
      </c>
    </row>
    <row r="437" spans="1:26" x14ac:dyDescent="0.3">
      <c r="A437" t="s">
        <v>517</v>
      </c>
      <c r="B437">
        <v>38.4</v>
      </c>
      <c r="C437">
        <v>4.53</v>
      </c>
      <c r="D437">
        <v>8.1300000000000008</v>
      </c>
      <c r="E437">
        <v>25.4</v>
      </c>
      <c r="F437">
        <v>0.26</v>
      </c>
      <c r="G437">
        <v>12.1</v>
      </c>
      <c r="H437">
        <v>8.4</v>
      </c>
      <c r="I437">
        <v>0.79</v>
      </c>
      <c r="J437">
        <v>0.08</v>
      </c>
      <c r="K437">
        <v>0.53</v>
      </c>
      <c r="N437">
        <v>51.1</v>
      </c>
      <c r="O437">
        <v>0.74</v>
      </c>
      <c r="P437">
        <v>4.8</v>
      </c>
      <c r="Q437">
        <v>11.9</v>
      </c>
      <c r="R437">
        <v>0.17</v>
      </c>
      <c r="S437">
        <v>19.3</v>
      </c>
      <c r="T437">
        <v>9.98</v>
      </c>
      <c r="U437">
        <v>0.46</v>
      </c>
      <c r="W437">
        <v>0.54</v>
      </c>
      <c r="X437">
        <v>3</v>
      </c>
      <c r="Y437">
        <v>1811.15</v>
      </c>
      <c r="Z437">
        <f t="shared" si="6"/>
        <v>30</v>
      </c>
    </row>
    <row r="438" spans="1:26" x14ac:dyDescent="0.3">
      <c r="A438" t="s">
        <v>518</v>
      </c>
      <c r="B438">
        <v>38</v>
      </c>
      <c r="C438">
        <v>6.25</v>
      </c>
      <c r="D438">
        <v>7.38</v>
      </c>
      <c r="E438">
        <v>28.9</v>
      </c>
      <c r="F438">
        <v>0.41</v>
      </c>
      <c r="G438">
        <v>10.8</v>
      </c>
      <c r="H438">
        <v>7.7</v>
      </c>
      <c r="I438">
        <v>0.8</v>
      </c>
      <c r="J438">
        <v>0.28000000000000003</v>
      </c>
      <c r="K438">
        <v>0.54</v>
      </c>
      <c r="N438">
        <v>52</v>
      </c>
      <c r="O438">
        <v>0.73</v>
      </c>
      <c r="P438">
        <v>4.09</v>
      </c>
      <c r="Q438">
        <v>14.8</v>
      </c>
      <c r="R438">
        <v>0.26</v>
      </c>
      <c r="S438">
        <v>20.9</v>
      </c>
      <c r="T438">
        <v>6.74</v>
      </c>
      <c r="U438">
        <v>0.34</v>
      </c>
      <c r="W438">
        <v>0.53</v>
      </c>
      <c r="X438">
        <v>3</v>
      </c>
      <c r="Y438">
        <v>1763.15</v>
      </c>
      <c r="Z438">
        <f t="shared" si="6"/>
        <v>30</v>
      </c>
    </row>
    <row r="439" spans="1:26" x14ac:dyDescent="0.3">
      <c r="A439" t="s">
        <v>518</v>
      </c>
      <c r="B439">
        <v>38</v>
      </c>
      <c r="C439">
        <v>6.25</v>
      </c>
      <c r="D439">
        <v>7.38</v>
      </c>
      <c r="E439">
        <v>28.9</v>
      </c>
      <c r="F439">
        <v>0.41</v>
      </c>
      <c r="G439">
        <v>10.8</v>
      </c>
      <c r="H439">
        <v>7.7</v>
      </c>
      <c r="I439">
        <v>0.8</v>
      </c>
      <c r="J439">
        <v>0.28000000000000003</v>
      </c>
      <c r="K439">
        <v>0.54</v>
      </c>
      <c r="N439">
        <v>52</v>
      </c>
      <c r="O439">
        <v>0.73</v>
      </c>
      <c r="P439">
        <v>4.09</v>
      </c>
      <c r="Q439">
        <v>14.8</v>
      </c>
      <c r="R439">
        <v>0.26</v>
      </c>
      <c r="S439">
        <v>20.9</v>
      </c>
      <c r="T439">
        <v>6.74</v>
      </c>
      <c r="U439">
        <v>0.34</v>
      </c>
      <c r="W439">
        <v>0.53</v>
      </c>
      <c r="X439">
        <v>3</v>
      </c>
      <c r="Y439">
        <v>1763.15</v>
      </c>
      <c r="Z439">
        <f t="shared" si="6"/>
        <v>30</v>
      </c>
    </row>
    <row r="440" spans="1:26" x14ac:dyDescent="0.3">
      <c r="A440" t="s">
        <v>519</v>
      </c>
      <c r="B440">
        <v>39.1</v>
      </c>
      <c r="C440">
        <v>4.79</v>
      </c>
      <c r="D440">
        <v>8.18</v>
      </c>
      <c r="E440">
        <v>25.8</v>
      </c>
      <c r="F440">
        <v>0.4</v>
      </c>
      <c r="G440">
        <v>11.7</v>
      </c>
      <c r="H440">
        <v>7.98</v>
      </c>
      <c r="I440">
        <v>0.75</v>
      </c>
      <c r="J440">
        <v>0.21</v>
      </c>
      <c r="K440">
        <v>0.65</v>
      </c>
      <c r="N440">
        <v>51.6</v>
      </c>
      <c r="O440">
        <v>0.57999999999999996</v>
      </c>
      <c r="P440">
        <v>4.13</v>
      </c>
      <c r="Q440">
        <v>14.1</v>
      </c>
      <c r="R440">
        <v>0.22</v>
      </c>
      <c r="S440">
        <v>21.6</v>
      </c>
      <c r="T440">
        <v>5.95</v>
      </c>
      <c r="U440">
        <v>0.28999999999999998</v>
      </c>
      <c r="W440">
        <v>0.56000000000000005</v>
      </c>
      <c r="X440">
        <v>3</v>
      </c>
      <c r="Y440">
        <v>1798.15</v>
      </c>
      <c r="Z440">
        <f t="shared" si="6"/>
        <v>30</v>
      </c>
    </row>
    <row r="441" spans="1:26" x14ac:dyDescent="0.3">
      <c r="A441" t="s">
        <v>519</v>
      </c>
      <c r="B441">
        <v>39.1</v>
      </c>
      <c r="C441">
        <v>4.79</v>
      </c>
      <c r="D441">
        <v>8.18</v>
      </c>
      <c r="E441">
        <v>25.8</v>
      </c>
      <c r="F441">
        <v>0.4</v>
      </c>
      <c r="G441">
        <v>11.7</v>
      </c>
      <c r="H441">
        <v>7.98</v>
      </c>
      <c r="I441">
        <v>0.75</v>
      </c>
      <c r="J441">
        <v>0.21</v>
      </c>
      <c r="K441">
        <v>0.65</v>
      </c>
      <c r="N441">
        <v>51.6</v>
      </c>
      <c r="O441">
        <v>0.57999999999999996</v>
      </c>
      <c r="P441">
        <v>4.13</v>
      </c>
      <c r="Q441">
        <v>14.1</v>
      </c>
      <c r="R441">
        <v>0.22</v>
      </c>
      <c r="S441">
        <v>21.6</v>
      </c>
      <c r="T441">
        <v>5.95</v>
      </c>
      <c r="U441">
        <v>0.28999999999999998</v>
      </c>
      <c r="W441">
        <v>0.56000000000000005</v>
      </c>
      <c r="X441">
        <v>3</v>
      </c>
      <c r="Y441">
        <v>1798.15</v>
      </c>
      <c r="Z441">
        <f t="shared" si="6"/>
        <v>30</v>
      </c>
    </row>
    <row r="442" spans="1:26" x14ac:dyDescent="0.3">
      <c r="A442" t="s">
        <v>520</v>
      </c>
      <c r="B442">
        <v>46.6</v>
      </c>
      <c r="C442">
        <v>1.74</v>
      </c>
      <c r="D442">
        <v>13.3</v>
      </c>
      <c r="E442">
        <v>9.5299999999999994</v>
      </c>
      <c r="F442">
        <v>0.13</v>
      </c>
      <c r="G442">
        <v>13.9</v>
      </c>
      <c r="H442">
        <v>6</v>
      </c>
      <c r="I442">
        <v>5.61</v>
      </c>
      <c r="J442">
        <v>2.09</v>
      </c>
      <c r="K442">
        <v>0.11</v>
      </c>
      <c r="L442">
        <v>0.69</v>
      </c>
      <c r="N442">
        <v>53.3</v>
      </c>
      <c r="O442">
        <v>0.33</v>
      </c>
      <c r="P442">
        <v>9.1</v>
      </c>
      <c r="Q442">
        <v>5.53</v>
      </c>
      <c r="R442">
        <v>0.1</v>
      </c>
      <c r="S442">
        <v>22.9</v>
      </c>
      <c r="T442">
        <v>6.61</v>
      </c>
      <c r="U442">
        <v>1.93</v>
      </c>
      <c r="W442">
        <v>0.56999999999999995</v>
      </c>
      <c r="X442">
        <v>2.8</v>
      </c>
      <c r="Y442">
        <v>1791.15</v>
      </c>
      <c r="Z442">
        <f t="shared" si="6"/>
        <v>28</v>
      </c>
    </row>
    <row r="443" spans="1:26" x14ac:dyDescent="0.3">
      <c r="A443" t="s">
        <v>521</v>
      </c>
      <c r="B443">
        <v>46.1</v>
      </c>
      <c r="C443">
        <v>1.8</v>
      </c>
      <c r="D443">
        <v>13.4</v>
      </c>
      <c r="E443">
        <v>9.7799999999999994</v>
      </c>
      <c r="F443">
        <v>0.13</v>
      </c>
      <c r="G443">
        <v>13.5</v>
      </c>
      <c r="H443">
        <v>6</v>
      </c>
      <c r="I443">
        <v>5.57</v>
      </c>
      <c r="J443">
        <v>2.17</v>
      </c>
      <c r="K443">
        <v>0.09</v>
      </c>
      <c r="L443">
        <v>0.73</v>
      </c>
      <c r="N443">
        <v>53.8</v>
      </c>
      <c r="O443">
        <v>0.33</v>
      </c>
      <c r="P443">
        <v>8.27</v>
      </c>
      <c r="Q443">
        <v>5.55</v>
      </c>
      <c r="R443">
        <v>0.11</v>
      </c>
      <c r="S443">
        <v>22.5</v>
      </c>
      <c r="T443">
        <v>6.94</v>
      </c>
      <c r="U443">
        <v>2.04</v>
      </c>
      <c r="W443">
        <v>0.54</v>
      </c>
      <c r="X443">
        <v>2.8</v>
      </c>
      <c r="Y443">
        <v>1781.15</v>
      </c>
      <c r="Z443">
        <f t="shared" si="6"/>
        <v>28</v>
      </c>
    </row>
    <row r="444" spans="1:26" x14ac:dyDescent="0.3">
      <c r="A444" t="s">
        <v>522</v>
      </c>
      <c r="B444">
        <v>46.5</v>
      </c>
      <c r="C444">
        <v>1.72</v>
      </c>
      <c r="D444">
        <v>13.2</v>
      </c>
      <c r="E444">
        <v>9.44</v>
      </c>
      <c r="F444">
        <v>0.12</v>
      </c>
      <c r="G444">
        <v>13.9</v>
      </c>
      <c r="H444">
        <v>6.03</v>
      </c>
      <c r="I444">
        <v>6.04</v>
      </c>
      <c r="J444">
        <v>2.0699999999999998</v>
      </c>
      <c r="K444">
        <v>0.13</v>
      </c>
      <c r="L444">
        <v>0.72</v>
      </c>
      <c r="N444">
        <v>54.7</v>
      </c>
      <c r="O444">
        <v>0.32</v>
      </c>
      <c r="P444">
        <v>8.06</v>
      </c>
      <c r="Q444">
        <v>5.61</v>
      </c>
      <c r="R444">
        <v>0.1</v>
      </c>
      <c r="S444">
        <v>23.7</v>
      </c>
      <c r="T444">
        <v>6.63</v>
      </c>
      <c r="U444">
        <v>1.85</v>
      </c>
      <c r="W444">
        <v>0.51</v>
      </c>
      <c r="X444">
        <v>2.8</v>
      </c>
      <c r="Y444">
        <v>1784.15</v>
      </c>
      <c r="Z444">
        <f t="shared" si="6"/>
        <v>28</v>
      </c>
    </row>
    <row r="445" spans="1:26" x14ac:dyDescent="0.3">
      <c r="A445" t="s">
        <v>523</v>
      </c>
      <c r="B445">
        <v>46.4</v>
      </c>
      <c r="C445">
        <v>1.79</v>
      </c>
      <c r="D445">
        <v>14.3</v>
      </c>
      <c r="E445">
        <v>8.9700000000000006</v>
      </c>
      <c r="F445">
        <v>0.11</v>
      </c>
      <c r="G445">
        <v>12.9</v>
      </c>
      <c r="H445">
        <v>6.11</v>
      </c>
      <c r="I445">
        <v>5.0999999999999996</v>
      </c>
      <c r="J445">
        <v>1.94</v>
      </c>
      <c r="K445">
        <v>0.14000000000000001</v>
      </c>
      <c r="L445">
        <v>0.63</v>
      </c>
      <c r="N445">
        <v>52.4</v>
      </c>
      <c r="O445">
        <v>0.31</v>
      </c>
      <c r="P445">
        <v>8.4</v>
      </c>
      <c r="Q445">
        <v>5.79</v>
      </c>
      <c r="R445">
        <v>0.08</v>
      </c>
      <c r="S445">
        <v>23.1</v>
      </c>
      <c r="T445">
        <v>6.47</v>
      </c>
      <c r="U445">
        <v>1.58</v>
      </c>
      <c r="W445">
        <v>0.8</v>
      </c>
      <c r="X445">
        <v>2.4</v>
      </c>
      <c r="Y445">
        <v>1758.15</v>
      </c>
      <c r="Z445">
        <f t="shared" si="6"/>
        <v>24</v>
      </c>
    </row>
    <row r="446" spans="1:26" x14ac:dyDescent="0.3">
      <c r="A446" t="s">
        <v>524</v>
      </c>
      <c r="B446">
        <v>46.2</v>
      </c>
      <c r="C446">
        <v>1.47</v>
      </c>
      <c r="D446">
        <v>12.2</v>
      </c>
      <c r="E446">
        <v>11.5</v>
      </c>
      <c r="F446">
        <v>0.17</v>
      </c>
      <c r="G446">
        <v>14.7</v>
      </c>
      <c r="H446">
        <v>6.03</v>
      </c>
      <c r="I446">
        <v>4.78</v>
      </c>
      <c r="J446">
        <v>1.19</v>
      </c>
      <c r="K446">
        <v>0.21</v>
      </c>
      <c r="L446">
        <v>0.62</v>
      </c>
      <c r="N446">
        <v>53.6</v>
      </c>
      <c r="O446">
        <v>0.26</v>
      </c>
      <c r="P446">
        <v>7.06</v>
      </c>
      <c r="Q446">
        <v>6.69</v>
      </c>
      <c r="R446">
        <v>0.16</v>
      </c>
      <c r="S446">
        <v>24</v>
      </c>
      <c r="T446">
        <v>5.0999999999999996</v>
      </c>
      <c r="U446">
        <v>1.69</v>
      </c>
      <c r="W446">
        <v>0.75</v>
      </c>
      <c r="X446">
        <v>2.8</v>
      </c>
      <c r="Y446">
        <v>1783.15</v>
      </c>
      <c r="Z446">
        <f t="shared" si="6"/>
        <v>28</v>
      </c>
    </row>
    <row r="447" spans="1:26" x14ac:dyDescent="0.3">
      <c r="A447" t="s">
        <v>525</v>
      </c>
      <c r="B447">
        <v>45.5</v>
      </c>
      <c r="C447">
        <v>2.0099999999999998</v>
      </c>
      <c r="D447">
        <v>13.1</v>
      </c>
      <c r="E447">
        <v>10.6</v>
      </c>
      <c r="F447">
        <v>0.12</v>
      </c>
      <c r="G447">
        <v>12.1</v>
      </c>
      <c r="H447">
        <v>6.1</v>
      </c>
      <c r="I447">
        <v>6.07</v>
      </c>
      <c r="J447">
        <v>2.31</v>
      </c>
      <c r="K447">
        <v>0.06</v>
      </c>
      <c r="L447">
        <v>0.77</v>
      </c>
      <c r="N447">
        <v>52.5</v>
      </c>
      <c r="O447">
        <v>0.4</v>
      </c>
      <c r="P447">
        <v>8.9499999999999993</v>
      </c>
      <c r="Q447">
        <v>5.38</v>
      </c>
      <c r="R447">
        <v>0.11</v>
      </c>
      <c r="S447">
        <v>19.100000000000001</v>
      </c>
      <c r="T447">
        <v>9.31</v>
      </c>
      <c r="U447">
        <v>2.44</v>
      </c>
      <c r="W447">
        <v>0.63</v>
      </c>
      <c r="X447">
        <v>2.8</v>
      </c>
      <c r="Y447">
        <v>1773.15</v>
      </c>
      <c r="Z447">
        <f t="shared" si="6"/>
        <v>28</v>
      </c>
    </row>
    <row r="448" spans="1:26" x14ac:dyDescent="0.3">
      <c r="A448" t="s">
        <v>526</v>
      </c>
      <c r="B448">
        <v>46</v>
      </c>
      <c r="C448">
        <v>1.39</v>
      </c>
      <c r="D448">
        <v>12.8</v>
      </c>
      <c r="E448">
        <v>12.5</v>
      </c>
      <c r="F448">
        <v>0.22</v>
      </c>
      <c r="G448">
        <v>14.8</v>
      </c>
      <c r="H448">
        <v>6.83</v>
      </c>
      <c r="I448">
        <v>3.94</v>
      </c>
      <c r="J448">
        <v>0.5</v>
      </c>
      <c r="K448">
        <v>0.33</v>
      </c>
      <c r="L448">
        <v>0.2</v>
      </c>
      <c r="N448">
        <v>54</v>
      </c>
      <c r="O448">
        <v>0.28999999999999998</v>
      </c>
      <c r="P448">
        <v>6.88</v>
      </c>
      <c r="Q448">
        <v>7.44</v>
      </c>
      <c r="R448">
        <v>0.16</v>
      </c>
      <c r="S448">
        <v>24.4</v>
      </c>
      <c r="T448">
        <v>5.35</v>
      </c>
      <c r="U448">
        <v>1.22</v>
      </c>
      <c r="W448">
        <v>0.61</v>
      </c>
      <c r="X448">
        <v>2.8</v>
      </c>
      <c r="Y448">
        <v>1838.15</v>
      </c>
      <c r="Z448">
        <f t="shared" si="6"/>
        <v>28</v>
      </c>
    </row>
    <row r="449" spans="1:26" x14ac:dyDescent="0.3">
      <c r="A449" t="s">
        <v>527</v>
      </c>
      <c r="B449">
        <v>45.4</v>
      </c>
      <c r="C449">
        <v>2.09</v>
      </c>
      <c r="D449">
        <v>12.4</v>
      </c>
      <c r="E449">
        <v>12.6</v>
      </c>
      <c r="F449">
        <v>0.12</v>
      </c>
      <c r="G449">
        <v>15</v>
      </c>
      <c r="H449">
        <v>7.31</v>
      </c>
      <c r="I449">
        <v>3.04</v>
      </c>
      <c r="J449">
        <v>0.89</v>
      </c>
      <c r="K449">
        <v>0.2</v>
      </c>
      <c r="L449">
        <v>0.25</v>
      </c>
      <c r="N449">
        <v>52.8</v>
      </c>
      <c r="O449">
        <v>0.36</v>
      </c>
      <c r="P449">
        <v>7.93</v>
      </c>
      <c r="Q449">
        <v>6.77</v>
      </c>
      <c r="R449">
        <v>0.1</v>
      </c>
      <c r="S449">
        <v>23.1</v>
      </c>
      <c r="T449">
        <v>6.68</v>
      </c>
      <c r="U449">
        <v>1.29</v>
      </c>
      <c r="W449">
        <v>0.55000000000000004</v>
      </c>
      <c r="X449">
        <v>2.8</v>
      </c>
      <c r="Y449">
        <v>1818.15</v>
      </c>
      <c r="Z449">
        <f t="shared" si="6"/>
        <v>28</v>
      </c>
    </row>
    <row r="450" spans="1:26" x14ac:dyDescent="0.3">
      <c r="A450" t="s">
        <v>528</v>
      </c>
      <c r="B450">
        <v>45</v>
      </c>
      <c r="C450">
        <v>1.57</v>
      </c>
      <c r="D450">
        <v>13.1</v>
      </c>
      <c r="E450">
        <v>11.5</v>
      </c>
      <c r="F450">
        <v>0.12</v>
      </c>
      <c r="G450">
        <v>16</v>
      </c>
      <c r="H450">
        <v>7.48</v>
      </c>
      <c r="I450">
        <v>2.94</v>
      </c>
      <c r="J450">
        <v>0.66</v>
      </c>
      <c r="K450">
        <v>0.28999999999999998</v>
      </c>
      <c r="L450">
        <v>0.24</v>
      </c>
      <c r="N450">
        <v>51.8</v>
      </c>
      <c r="O450">
        <v>0.28000000000000003</v>
      </c>
      <c r="P450">
        <v>8.06</v>
      </c>
      <c r="Q450">
        <v>6.32</v>
      </c>
      <c r="R450">
        <v>7.0000000000000007E-2</v>
      </c>
      <c r="S450">
        <v>24</v>
      </c>
      <c r="T450">
        <v>5.66</v>
      </c>
      <c r="U450">
        <v>1.17</v>
      </c>
      <c r="W450">
        <v>0.75</v>
      </c>
      <c r="X450">
        <v>2.8</v>
      </c>
      <c r="Y450">
        <v>1813.15</v>
      </c>
      <c r="Z450">
        <f t="shared" si="6"/>
        <v>28</v>
      </c>
    </row>
    <row r="451" spans="1:26" x14ac:dyDescent="0.3">
      <c r="A451" t="s">
        <v>529</v>
      </c>
      <c r="B451">
        <v>45.5</v>
      </c>
      <c r="C451">
        <v>1.65</v>
      </c>
      <c r="D451">
        <v>12.5</v>
      </c>
      <c r="E451">
        <v>11.6</v>
      </c>
      <c r="F451">
        <v>0.1</v>
      </c>
      <c r="G451">
        <v>15.7</v>
      </c>
      <c r="H451">
        <v>7.38</v>
      </c>
      <c r="I451">
        <v>2.95</v>
      </c>
      <c r="J451">
        <v>0.61</v>
      </c>
      <c r="K451">
        <v>0.24</v>
      </c>
      <c r="L451">
        <v>0.21</v>
      </c>
      <c r="N451">
        <v>53.8</v>
      </c>
      <c r="O451">
        <v>0.16</v>
      </c>
      <c r="P451">
        <v>5.86</v>
      </c>
      <c r="Q451">
        <v>6.65</v>
      </c>
      <c r="R451">
        <v>0.09</v>
      </c>
      <c r="S451">
        <v>29.8</v>
      </c>
      <c r="T451">
        <v>1.94</v>
      </c>
      <c r="U451">
        <v>0.43</v>
      </c>
      <c r="W451">
        <v>0.62</v>
      </c>
      <c r="X451">
        <v>2.8</v>
      </c>
      <c r="Y451">
        <v>1813.15</v>
      </c>
      <c r="Z451">
        <f t="shared" ref="Z451:Z514" si="7">X451*10</f>
        <v>28</v>
      </c>
    </row>
    <row r="452" spans="1:26" x14ac:dyDescent="0.3">
      <c r="A452" t="s">
        <v>530</v>
      </c>
      <c r="B452">
        <v>44.4</v>
      </c>
      <c r="C452">
        <v>2.08</v>
      </c>
      <c r="D452">
        <v>11.9</v>
      </c>
      <c r="E452">
        <v>15.5</v>
      </c>
      <c r="F452">
        <v>0.1</v>
      </c>
      <c r="G452">
        <v>12.5</v>
      </c>
      <c r="H452">
        <v>6.61</v>
      </c>
      <c r="I452">
        <v>4.59</v>
      </c>
      <c r="J452">
        <v>0.83</v>
      </c>
      <c r="K452">
        <v>0.16</v>
      </c>
      <c r="L452">
        <v>0.35</v>
      </c>
      <c r="N452">
        <v>53.5</v>
      </c>
      <c r="O452">
        <v>0.51</v>
      </c>
      <c r="P452">
        <v>8.1999999999999993</v>
      </c>
      <c r="Q452">
        <v>7.98</v>
      </c>
      <c r="R452">
        <v>0.17</v>
      </c>
      <c r="S452">
        <v>19.100000000000001</v>
      </c>
      <c r="T452">
        <v>8.77</v>
      </c>
      <c r="U452">
        <v>2.15</v>
      </c>
      <c r="W452">
        <v>0.56000000000000005</v>
      </c>
      <c r="X452">
        <v>2.8</v>
      </c>
      <c r="Y452">
        <v>1768.15</v>
      </c>
      <c r="Z452">
        <f t="shared" si="7"/>
        <v>28</v>
      </c>
    </row>
    <row r="453" spans="1:26" x14ac:dyDescent="0.3">
      <c r="A453" t="s">
        <v>531</v>
      </c>
      <c r="B453">
        <v>50.24</v>
      </c>
      <c r="C453">
        <v>0.95</v>
      </c>
      <c r="D453">
        <v>8.0299999999999994</v>
      </c>
      <c r="E453">
        <v>17.149999999999999</v>
      </c>
      <c r="F453">
        <v>0.48</v>
      </c>
      <c r="G453">
        <v>10.07</v>
      </c>
      <c r="H453">
        <v>9.74</v>
      </c>
      <c r="I453">
        <v>1.06</v>
      </c>
      <c r="K453">
        <v>0.15</v>
      </c>
      <c r="N453">
        <v>55.2</v>
      </c>
      <c r="O453">
        <v>0.09</v>
      </c>
      <c r="P453">
        <v>0.5</v>
      </c>
      <c r="Q453">
        <v>13.86</v>
      </c>
      <c r="R453">
        <v>0.51</v>
      </c>
      <c r="S453">
        <v>27.57</v>
      </c>
      <c r="T453">
        <v>2.15</v>
      </c>
      <c r="U453">
        <v>0.03</v>
      </c>
      <c r="W453">
        <v>0.4</v>
      </c>
      <c r="X453">
        <v>1E-4</v>
      </c>
      <c r="Y453">
        <v>1513.15</v>
      </c>
      <c r="Z453">
        <f t="shared" si="7"/>
        <v>1E-3</v>
      </c>
    </row>
    <row r="454" spans="1:26" x14ac:dyDescent="0.3">
      <c r="A454" t="s">
        <v>532</v>
      </c>
      <c r="B454">
        <v>48.42</v>
      </c>
      <c r="C454">
        <v>0.87</v>
      </c>
      <c r="D454">
        <v>7.33</v>
      </c>
      <c r="E454">
        <v>17.97</v>
      </c>
      <c r="F454">
        <v>0.46</v>
      </c>
      <c r="G454">
        <v>9.25</v>
      </c>
      <c r="H454">
        <v>13.33</v>
      </c>
      <c r="I454">
        <v>0.73</v>
      </c>
      <c r="K454">
        <v>0.15</v>
      </c>
      <c r="N454">
        <v>53.66</v>
      </c>
      <c r="O454">
        <v>0.13</v>
      </c>
      <c r="P454">
        <v>0.85</v>
      </c>
      <c r="Q454">
        <v>7.76</v>
      </c>
      <c r="R454">
        <v>0.31</v>
      </c>
      <c r="S454">
        <v>17.850000000000001</v>
      </c>
      <c r="T454">
        <v>18.79</v>
      </c>
      <c r="U454">
        <v>0.2</v>
      </c>
      <c r="W454">
        <v>0.75</v>
      </c>
      <c r="X454">
        <v>1E-4</v>
      </c>
      <c r="Y454">
        <v>1488.15</v>
      </c>
      <c r="Z454">
        <f t="shared" si="7"/>
        <v>1E-3</v>
      </c>
    </row>
    <row r="455" spans="1:26" x14ac:dyDescent="0.3">
      <c r="A455" t="s">
        <v>533</v>
      </c>
      <c r="B455">
        <v>43.4</v>
      </c>
      <c r="C455">
        <v>2.7</v>
      </c>
      <c r="D455">
        <v>17.2</v>
      </c>
      <c r="E455">
        <v>13.9</v>
      </c>
      <c r="G455">
        <v>9.3000000000000007</v>
      </c>
      <c r="H455">
        <v>10</v>
      </c>
      <c r="I455">
        <v>2.6</v>
      </c>
      <c r="K455">
        <v>0.1</v>
      </c>
      <c r="N455">
        <v>47.5</v>
      </c>
      <c r="O455">
        <v>0.9</v>
      </c>
      <c r="P455">
        <v>10.6</v>
      </c>
      <c r="Q455">
        <v>9</v>
      </c>
      <c r="S455">
        <v>18.2</v>
      </c>
      <c r="T455">
        <v>12.2</v>
      </c>
      <c r="U455">
        <v>0.7</v>
      </c>
      <c r="W455">
        <v>0.3</v>
      </c>
      <c r="X455">
        <v>2</v>
      </c>
      <c r="Y455">
        <v>1673.15</v>
      </c>
      <c r="Z455">
        <f t="shared" si="7"/>
        <v>20</v>
      </c>
    </row>
    <row r="456" spans="1:26" x14ac:dyDescent="0.3">
      <c r="A456" t="s">
        <v>534</v>
      </c>
      <c r="B456">
        <v>45.2</v>
      </c>
      <c r="C456">
        <v>4.75</v>
      </c>
      <c r="D456">
        <v>15.2</v>
      </c>
      <c r="E456">
        <v>12.7</v>
      </c>
      <c r="F456">
        <v>0.17</v>
      </c>
      <c r="G456">
        <v>4.66</v>
      </c>
      <c r="H456">
        <v>8.0399999999999991</v>
      </c>
      <c r="I456">
        <v>4.37</v>
      </c>
      <c r="J456">
        <v>2.29</v>
      </c>
      <c r="L456">
        <v>1.43</v>
      </c>
      <c r="N456">
        <v>47</v>
      </c>
      <c r="O456">
        <v>2.69</v>
      </c>
      <c r="P456">
        <v>8.77</v>
      </c>
      <c r="Q456">
        <v>7.27</v>
      </c>
      <c r="R456">
        <v>0.16</v>
      </c>
      <c r="S456">
        <v>13.5</v>
      </c>
      <c r="T456">
        <v>19.3</v>
      </c>
      <c r="U456">
        <v>0.7</v>
      </c>
      <c r="V456">
        <v>0.05</v>
      </c>
      <c r="X456">
        <v>0.8</v>
      </c>
      <c r="Y456">
        <v>1398.15</v>
      </c>
      <c r="Z456">
        <f t="shared" si="7"/>
        <v>8</v>
      </c>
    </row>
    <row r="457" spans="1:26" x14ac:dyDescent="0.3">
      <c r="A457" t="s">
        <v>535</v>
      </c>
      <c r="B457">
        <v>46.8</v>
      </c>
      <c r="C457">
        <v>4.03</v>
      </c>
      <c r="D457">
        <v>15.9</v>
      </c>
      <c r="E457">
        <v>11.2</v>
      </c>
      <c r="F457">
        <v>0.16</v>
      </c>
      <c r="G457">
        <v>3.81</v>
      </c>
      <c r="H457">
        <v>6.61</v>
      </c>
      <c r="I457">
        <v>5.05</v>
      </c>
      <c r="J457">
        <v>3.42</v>
      </c>
      <c r="L457">
        <v>1.65</v>
      </c>
      <c r="N457">
        <v>47.9</v>
      </c>
      <c r="O457">
        <v>2.82</v>
      </c>
      <c r="P457">
        <v>7.46</v>
      </c>
      <c r="Q457">
        <v>9.14</v>
      </c>
      <c r="R457">
        <v>0.18</v>
      </c>
      <c r="S457">
        <v>11.6</v>
      </c>
      <c r="T457">
        <v>19.5</v>
      </c>
      <c r="U457">
        <v>1.02</v>
      </c>
      <c r="X457">
        <v>0.8</v>
      </c>
      <c r="Y457">
        <v>1373.15</v>
      </c>
      <c r="Z457">
        <f t="shared" si="7"/>
        <v>8</v>
      </c>
    </row>
    <row r="458" spans="1:26" x14ac:dyDescent="0.3">
      <c r="A458" t="s">
        <v>536</v>
      </c>
      <c r="B458">
        <v>44.6</v>
      </c>
      <c r="C458">
        <v>4.8099999999999996</v>
      </c>
      <c r="D458">
        <v>15</v>
      </c>
      <c r="E458">
        <v>13.5</v>
      </c>
      <c r="F458">
        <v>0.2</v>
      </c>
      <c r="G458">
        <v>4.38</v>
      </c>
      <c r="H458">
        <v>8.11</v>
      </c>
      <c r="I458">
        <v>4.49</v>
      </c>
      <c r="J458">
        <v>2.39</v>
      </c>
      <c r="L458">
        <v>1.87</v>
      </c>
      <c r="N458">
        <v>47.1</v>
      </c>
      <c r="O458">
        <v>3.01</v>
      </c>
      <c r="P458">
        <v>8.64</v>
      </c>
      <c r="Q458">
        <v>7.69</v>
      </c>
      <c r="R458">
        <v>0.15</v>
      </c>
      <c r="S458">
        <v>12.7</v>
      </c>
      <c r="T458">
        <v>18.7</v>
      </c>
      <c r="U458">
        <v>0.74</v>
      </c>
      <c r="V458">
        <v>0.01</v>
      </c>
      <c r="X458">
        <v>0.8</v>
      </c>
      <c r="Y458">
        <v>1373.15</v>
      </c>
      <c r="Z458">
        <f t="shared" si="7"/>
        <v>8</v>
      </c>
    </row>
    <row r="459" spans="1:26" x14ac:dyDescent="0.3">
      <c r="A459" t="s">
        <v>537</v>
      </c>
      <c r="B459">
        <v>48.5</v>
      </c>
      <c r="C459">
        <v>4.32</v>
      </c>
      <c r="D459">
        <v>13.3</v>
      </c>
      <c r="E459">
        <v>13.5</v>
      </c>
      <c r="G459">
        <v>3.7</v>
      </c>
      <c r="H459">
        <v>8.35</v>
      </c>
      <c r="I459">
        <v>4.1100000000000003</v>
      </c>
      <c r="J459">
        <v>2.4500000000000002</v>
      </c>
      <c r="L459">
        <v>1.88</v>
      </c>
      <c r="N459">
        <v>49.4</v>
      </c>
      <c r="O459">
        <v>2.57</v>
      </c>
      <c r="P459">
        <v>4.5</v>
      </c>
      <c r="Q459">
        <v>9.67</v>
      </c>
      <c r="S459">
        <v>13</v>
      </c>
      <c r="T459">
        <v>21</v>
      </c>
      <c r="U459">
        <v>0.56999999999999995</v>
      </c>
      <c r="V459">
        <v>7.0000000000000007E-2</v>
      </c>
      <c r="X459">
        <v>1E-4</v>
      </c>
      <c r="Y459">
        <v>1364.15</v>
      </c>
      <c r="Z459">
        <f t="shared" si="7"/>
        <v>1E-3</v>
      </c>
    </row>
    <row r="460" spans="1:26" x14ac:dyDescent="0.3">
      <c r="A460" t="s">
        <v>538</v>
      </c>
      <c r="B460">
        <v>47.8</v>
      </c>
      <c r="C460">
        <v>4.3899999999999997</v>
      </c>
      <c r="D460">
        <v>13.2</v>
      </c>
      <c r="E460">
        <v>13.2</v>
      </c>
      <c r="G460">
        <v>4.4800000000000004</v>
      </c>
      <c r="H460">
        <v>9.17</v>
      </c>
      <c r="I460">
        <v>3.75</v>
      </c>
      <c r="J460">
        <v>1.77</v>
      </c>
      <c r="L460">
        <v>1.36</v>
      </c>
      <c r="N460">
        <v>49.1</v>
      </c>
      <c r="O460">
        <v>1.8</v>
      </c>
      <c r="P460">
        <v>3.94</v>
      </c>
      <c r="Q460">
        <v>8.1300000000000008</v>
      </c>
      <c r="S460">
        <v>13.9</v>
      </c>
      <c r="T460">
        <v>21</v>
      </c>
      <c r="U460">
        <v>0.39</v>
      </c>
      <c r="X460">
        <v>1E-4</v>
      </c>
      <c r="Y460">
        <v>1396.15</v>
      </c>
      <c r="Z460">
        <f t="shared" si="7"/>
        <v>1E-3</v>
      </c>
    </row>
    <row r="461" spans="1:26" x14ac:dyDescent="0.3">
      <c r="A461" t="s">
        <v>539</v>
      </c>
      <c r="B461">
        <v>50.3</v>
      </c>
      <c r="C461">
        <v>1.53</v>
      </c>
      <c r="D461">
        <v>18.5</v>
      </c>
      <c r="E461">
        <v>7.58</v>
      </c>
      <c r="F461">
        <v>0.14000000000000001</v>
      </c>
      <c r="G461">
        <v>3.28</v>
      </c>
      <c r="H461">
        <v>4.32</v>
      </c>
      <c r="I461">
        <v>6.51</v>
      </c>
      <c r="J461">
        <v>5.0999999999999996</v>
      </c>
      <c r="L461">
        <v>2.69</v>
      </c>
      <c r="N461">
        <v>44.5</v>
      </c>
      <c r="O461">
        <v>3.66</v>
      </c>
      <c r="P461">
        <v>9.34</v>
      </c>
      <c r="Q461">
        <v>8.65</v>
      </c>
      <c r="R461">
        <v>0.15</v>
      </c>
      <c r="S461">
        <v>11.5</v>
      </c>
      <c r="T461">
        <v>20.100000000000001</v>
      </c>
      <c r="U461">
        <v>0.55000000000000004</v>
      </c>
      <c r="V461">
        <v>0.14000000000000001</v>
      </c>
      <c r="X461">
        <v>1E-4</v>
      </c>
      <c r="Y461">
        <v>1299.1500000000001</v>
      </c>
      <c r="Z461">
        <f t="shared" si="7"/>
        <v>1E-3</v>
      </c>
    </row>
    <row r="462" spans="1:26" x14ac:dyDescent="0.3">
      <c r="A462" t="s">
        <v>540</v>
      </c>
      <c r="B462">
        <v>45.1</v>
      </c>
      <c r="C462">
        <v>3.91</v>
      </c>
      <c r="D462">
        <v>15.7</v>
      </c>
      <c r="E462">
        <v>11.4</v>
      </c>
      <c r="F462">
        <v>0.21</v>
      </c>
      <c r="G462">
        <v>5.6</v>
      </c>
      <c r="H462">
        <v>9.25</v>
      </c>
      <c r="I462">
        <v>3.97</v>
      </c>
      <c r="J462">
        <v>1.62</v>
      </c>
      <c r="L462">
        <v>1.23</v>
      </c>
      <c r="N462">
        <v>47.7</v>
      </c>
      <c r="O462">
        <v>2.42</v>
      </c>
      <c r="P462">
        <v>7.98</v>
      </c>
      <c r="Q462">
        <v>6.38</v>
      </c>
      <c r="R462">
        <v>0.12</v>
      </c>
      <c r="S462">
        <v>13.8</v>
      </c>
      <c r="T462">
        <v>19.8</v>
      </c>
      <c r="U462">
        <v>0.7</v>
      </c>
      <c r="X462">
        <v>0.8</v>
      </c>
      <c r="Y462">
        <v>1423.15</v>
      </c>
      <c r="Z462">
        <f t="shared" si="7"/>
        <v>8</v>
      </c>
    </row>
    <row r="463" spans="1:26" x14ac:dyDescent="0.3">
      <c r="A463" t="s">
        <v>541</v>
      </c>
      <c r="M463">
        <v>6.9</v>
      </c>
      <c r="N463">
        <v>49.19</v>
      </c>
      <c r="O463">
        <v>0.83</v>
      </c>
      <c r="P463">
        <v>6.16</v>
      </c>
      <c r="Q463">
        <v>18.260000000000002</v>
      </c>
      <c r="R463">
        <v>0.96</v>
      </c>
      <c r="S463">
        <v>13.39</v>
      </c>
      <c r="T463">
        <v>10.83</v>
      </c>
      <c r="U463">
        <v>0.44</v>
      </c>
      <c r="V463">
        <v>0.1</v>
      </c>
      <c r="X463">
        <v>0.2117</v>
      </c>
      <c r="Y463">
        <v>1223.1500000000001</v>
      </c>
      <c r="Z463">
        <f t="shared" si="7"/>
        <v>2.117</v>
      </c>
    </row>
    <row r="464" spans="1:26" x14ac:dyDescent="0.3">
      <c r="A464" t="s">
        <v>542</v>
      </c>
      <c r="B464">
        <v>68.185100000000006</v>
      </c>
      <c r="C464">
        <v>0.40592</v>
      </c>
      <c r="D464">
        <v>14.1694</v>
      </c>
      <c r="E464">
        <v>2.6337600000000001</v>
      </c>
      <c r="F464">
        <v>0.15104000000000001</v>
      </c>
      <c r="G464">
        <v>0.33040000000000003</v>
      </c>
      <c r="H464">
        <v>3.3700800000000002</v>
      </c>
      <c r="I464">
        <v>3.0868799999999998</v>
      </c>
      <c r="J464">
        <v>2.0862400000000001</v>
      </c>
      <c r="M464">
        <v>5.6</v>
      </c>
      <c r="N464">
        <v>52.41</v>
      </c>
      <c r="O464">
        <v>0.36</v>
      </c>
      <c r="P464">
        <v>2.15</v>
      </c>
      <c r="Q464">
        <v>14</v>
      </c>
      <c r="R464">
        <v>0.68</v>
      </c>
      <c r="S464">
        <v>15.84</v>
      </c>
      <c r="T464">
        <v>14.05</v>
      </c>
      <c r="U464">
        <v>0.17</v>
      </c>
      <c r="V464">
        <v>0.04</v>
      </c>
      <c r="X464">
        <v>0.2205</v>
      </c>
      <c r="Y464">
        <v>1176.1500000000001</v>
      </c>
      <c r="Z464">
        <f t="shared" si="7"/>
        <v>2.2050000000000001</v>
      </c>
    </row>
    <row r="465" spans="1:26" x14ac:dyDescent="0.3">
      <c r="A465" t="s">
        <v>543</v>
      </c>
      <c r="B465">
        <v>66.194699999999997</v>
      </c>
      <c r="C465">
        <v>0.52527999999999997</v>
      </c>
      <c r="D465">
        <v>15.1206</v>
      </c>
      <c r="E465">
        <v>2.8421400000000001</v>
      </c>
      <c r="F465">
        <v>0.19697999999999999</v>
      </c>
      <c r="G465">
        <v>0.21573999999999999</v>
      </c>
      <c r="H465">
        <v>4.0334000000000003</v>
      </c>
      <c r="I465">
        <v>3.2548599999999999</v>
      </c>
      <c r="J465">
        <v>1.407</v>
      </c>
      <c r="M465">
        <v>6.2</v>
      </c>
      <c r="N465">
        <v>50.44</v>
      </c>
      <c r="O465">
        <v>0.51</v>
      </c>
      <c r="P465">
        <v>2.52</v>
      </c>
      <c r="Q465">
        <v>13.78</v>
      </c>
      <c r="R465">
        <v>0.51</v>
      </c>
      <c r="S465">
        <v>12.94</v>
      </c>
      <c r="T465">
        <v>17.79</v>
      </c>
      <c r="U465">
        <v>0.2</v>
      </c>
      <c r="V465">
        <v>0.01</v>
      </c>
      <c r="X465">
        <v>0.2112</v>
      </c>
      <c r="Y465">
        <v>1175.1500000000001</v>
      </c>
      <c r="Z465">
        <f t="shared" si="7"/>
        <v>2.1120000000000001</v>
      </c>
    </row>
    <row r="466" spans="1:26" x14ac:dyDescent="0.3">
      <c r="A466" t="s">
        <v>544</v>
      </c>
      <c r="B466">
        <v>54.4</v>
      </c>
      <c r="C466">
        <v>0.5</v>
      </c>
      <c r="D466">
        <v>20.83</v>
      </c>
      <c r="E466">
        <v>4.05</v>
      </c>
      <c r="F466">
        <v>0.13</v>
      </c>
      <c r="G466">
        <v>0.91</v>
      </c>
      <c r="H466">
        <v>5.08</v>
      </c>
      <c r="I466">
        <v>3.28</v>
      </c>
      <c r="J466">
        <v>10.4</v>
      </c>
      <c r="K466">
        <v>0</v>
      </c>
      <c r="L466">
        <v>0.41</v>
      </c>
      <c r="M466">
        <v>2.2200000000000002</v>
      </c>
      <c r="N466">
        <v>43.36</v>
      </c>
      <c r="O466">
        <v>1.44</v>
      </c>
      <c r="P466">
        <v>9.41</v>
      </c>
      <c r="Q466">
        <v>12.65</v>
      </c>
      <c r="R466">
        <v>0.25</v>
      </c>
      <c r="S466">
        <v>8.3000000000000007</v>
      </c>
      <c r="T466">
        <v>22.87</v>
      </c>
      <c r="U466">
        <v>0.32</v>
      </c>
      <c r="V466">
        <v>0.19</v>
      </c>
      <c r="W466">
        <v>0</v>
      </c>
      <c r="X466">
        <v>0.3</v>
      </c>
      <c r="Y466">
        <v>1223.1500000000001</v>
      </c>
      <c r="Z466">
        <f t="shared" si="7"/>
        <v>3</v>
      </c>
    </row>
    <row r="467" spans="1:26" x14ac:dyDescent="0.3">
      <c r="A467" t="s">
        <v>545</v>
      </c>
      <c r="B467">
        <v>55.32</v>
      </c>
      <c r="C467">
        <v>0.41</v>
      </c>
      <c r="D467">
        <v>21.2</v>
      </c>
      <c r="E467">
        <v>2.83</v>
      </c>
      <c r="F467">
        <v>0.12</v>
      </c>
      <c r="G467">
        <v>0.5</v>
      </c>
      <c r="H467">
        <v>4.21</v>
      </c>
      <c r="I467">
        <v>3.69</v>
      </c>
      <c r="J467">
        <v>11.16</v>
      </c>
      <c r="K467">
        <v>0</v>
      </c>
      <c r="L467">
        <v>0.56000000000000005</v>
      </c>
      <c r="M467">
        <v>2.89</v>
      </c>
      <c r="N467">
        <v>42.84</v>
      </c>
      <c r="O467">
        <v>1.5</v>
      </c>
      <c r="P467">
        <v>10.75</v>
      </c>
      <c r="Q467">
        <v>13.25</v>
      </c>
      <c r="R467">
        <v>0.26</v>
      </c>
      <c r="S467">
        <v>6.89</v>
      </c>
      <c r="T467">
        <v>22.24</v>
      </c>
      <c r="U467">
        <v>0.49</v>
      </c>
      <c r="V467">
        <v>0.51</v>
      </c>
      <c r="W467">
        <v>0</v>
      </c>
      <c r="X467">
        <v>0.3</v>
      </c>
      <c r="Y467">
        <v>1173.1500000000001</v>
      </c>
      <c r="Z467">
        <f t="shared" si="7"/>
        <v>3</v>
      </c>
    </row>
    <row r="468" spans="1:26" x14ac:dyDescent="0.3">
      <c r="A468" t="s">
        <v>546</v>
      </c>
      <c r="B468">
        <v>52.57</v>
      </c>
      <c r="C468">
        <v>0.73</v>
      </c>
      <c r="D468">
        <v>19.22</v>
      </c>
      <c r="E468">
        <v>5.88</v>
      </c>
      <c r="F468">
        <v>0.16</v>
      </c>
      <c r="G468">
        <v>1.92</v>
      </c>
      <c r="H468">
        <v>7.46</v>
      </c>
      <c r="I468">
        <v>2.72</v>
      </c>
      <c r="J468">
        <v>8.9</v>
      </c>
      <c r="K468">
        <v>0</v>
      </c>
      <c r="L468">
        <v>0.43</v>
      </c>
      <c r="M468">
        <v>2</v>
      </c>
      <c r="N468">
        <v>43.48</v>
      </c>
      <c r="O468">
        <v>1.32</v>
      </c>
      <c r="P468">
        <v>9.18</v>
      </c>
      <c r="Q468">
        <v>11.36</v>
      </c>
      <c r="R468">
        <v>0.2</v>
      </c>
      <c r="S468">
        <v>9.9</v>
      </c>
      <c r="T468">
        <v>23.44</v>
      </c>
      <c r="U468">
        <v>0.3</v>
      </c>
      <c r="V468">
        <v>0.15</v>
      </c>
      <c r="W468">
        <v>0</v>
      </c>
      <c r="X468">
        <v>0.3</v>
      </c>
      <c r="Y468">
        <v>1273.1500000000001</v>
      </c>
      <c r="Z468">
        <f t="shared" si="7"/>
        <v>3</v>
      </c>
    </row>
    <row r="469" spans="1:26" x14ac:dyDescent="0.3">
      <c r="A469" t="s">
        <v>547</v>
      </c>
      <c r="B469">
        <v>59.63</v>
      </c>
      <c r="C469">
        <v>0.42</v>
      </c>
      <c r="D469">
        <v>21.23</v>
      </c>
      <c r="E469">
        <v>2.33</v>
      </c>
      <c r="F469">
        <v>0.14000000000000001</v>
      </c>
      <c r="G469">
        <v>0.2</v>
      </c>
      <c r="H469">
        <v>2.57</v>
      </c>
      <c r="I469">
        <v>4.3499999999999996</v>
      </c>
      <c r="J469">
        <v>9.11</v>
      </c>
      <c r="K469">
        <v>0</v>
      </c>
      <c r="L469">
        <v>0.03</v>
      </c>
      <c r="M469">
        <v>5.15</v>
      </c>
      <c r="N469">
        <v>41.7</v>
      </c>
      <c r="O469">
        <v>1.64</v>
      </c>
      <c r="P469">
        <v>9.73</v>
      </c>
      <c r="Q469">
        <v>14.28</v>
      </c>
      <c r="R469">
        <v>0.52</v>
      </c>
      <c r="S469">
        <v>6.19</v>
      </c>
      <c r="T469">
        <v>22.08</v>
      </c>
      <c r="U469">
        <v>0.45</v>
      </c>
      <c r="V469">
        <v>0.23</v>
      </c>
      <c r="W469">
        <v>0</v>
      </c>
      <c r="X469">
        <v>0.2</v>
      </c>
      <c r="Y469">
        <v>1123.1500000000001</v>
      </c>
      <c r="Z469">
        <f t="shared" si="7"/>
        <v>2</v>
      </c>
    </row>
    <row r="470" spans="1:26" x14ac:dyDescent="0.3">
      <c r="A470" t="s">
        <v>548</v>
      </c>
      <c r="B470">
        <v>57.91</v>
      </c>
      <c r="C470">
        <v>0.48</v>
      </c>
      <c r="D470">
        <v>19.86</v>
      </c>
      <c r="E470">
        <v>3.25</v>
      </c>
      <c r="F470">
        <v>0.13</v>
      </c>
      <c r="G470">
        <v>0.46</v>
      </c>
      <c r="H470">
        <v>4.7699999999999996</v>
      </c>
      <c r="I470">
        <v>4.47</v>
      </c>
      <c r="J470">
        <v>8.5500000000000007</v>
      </c>
      <c r="K470">
        <v>0</v>
      </c>
      <c r="L470">
        <v>0.11</v>
      </c>
      <c r="M470">
        <v>2.2000000000000002</v>
      </c>
      <c r="N470">
        <v>47.57</v>
      </c>
      <c r="O470">
        <v>1.04</v>
      </c>
      <c r="P470">
        <v>6.63</v>
      </c>
      <c r="Q470">
        <v>11.37</v>
      </c>
      <c r="R470">
        <v>0.28000000000000003</v>
      </c>
      <c r="S470">
        <v>9.08</v>
      </c>
      <c r="T470">
        <v>23.02</v>
      </c>
      <c r="U470">
        <v>0.5</v>
      </c>
      <c r="V470">
        <v>0.18</v>
      </c>
      <c r="W470">
        <v>0</v>
      </c>
      <c r="X470">
        <v>0.2</v>
      </c>
      <c r="Y470">
        <v>1223.1500000000001</v>
      </c>
      <c r="Z470">
        <f t="shared" si="7"/>
        <v>2</v>
      </c>
    </row>
    <row r="471" spans="1:26" x14ac:dyDescent="0.3">
      <c r="A471" t="s">
        <v>549</v>
      </c>
      <c r="B471">
        <v>58.88</v>
      </c>
      <c r="C471">
        <v>0.26</v>
      </c>
      <c r="D471">
        <v>22.47</v>
      </c>
      <c r="E471">
        <v>2.11</v>
      </c>
      <c r="F471">
        <v>0.17</v>
      </c>
      <c r="G471">
        <v>0.14000000000000001</v>
      </c>
      <c r="H471">
        <v>2.27</v>
      </c>
      <c r="I471">
        <v>4.1900000000000004</v>
      </c>
      <c r="J471">
        <v>9.5</v>
      </c>
      <c r="K471">
        <v>0</v>
      </c>
      <c r="L471">
        <v>0.01</v>
      </c>
      <c r="M471">
        <v>5.05</v>
      </c>
      <c r="N471">
        <v>41.96</v>
      </c>
      <c r="O471">
        <v>2.29</v>
      </c>
      <c r="P471">
        <v>8.7200000000000006</v>
      </c>
      <c r="Q471">
        <v>16.63</v>
      </c>
      <c r="R471">
        <v>0.73</v>
      </c>
      <c r="S471">
        <v>4.84</v>
      </c>
      <c r="T471">
        <v>21.68</v>
      </c>
      <c r="U471">
        <v>0.82</v>
      </c>
      <c r="V471">
        <v>0.3</v>
      </c>
      <c r="W471">
        <v>0</v>
      </c>
      <c r="X471">
        <v>0.2</v>
      </c>
      <c r="Y471">
        <v>1123.1500000000001</v>
      </c>
      <c r="Z471">
        <f t="shared" si="7"/>
        <v>2</v>
      </c>
    </row>
    <row r="472" spans="1:26" x14ac:dyDescent="0.3">
      <c r="A472" t="s">
        <v>550</v>
      </c>
      <c r="B472">
        <v>59.3</v>
      </c>
      <c r="C472">
        <v>0.51</v>
      </c>
      <c r="D472">
        <v>20.94</v>
      </c>
      <c r="E472">
        <v>2.63</v>
      </c>
      <c r="F472">
        <v>0.16</v>
      </c>
      <c r="G472">
        <v>0.35</v>
      </c>
      <c r="H472">
        <v>3.73</v>
      </c>
      <c r="I472">
        <v>3.86</v>
      </c>
      <c r="J472">
        <v>8.4499999999999993</v>
      </c>
      <c r="K472">
        <v>0</v>
      </c>
      <c r="L472">
        <v>0.08</v>
      </c>
      <c r="M472">
        <v>5.33</v>
      </c>
      <c r="N472">
        <v>44.18</v>
      </c>
      <c r="O472">
        <v>1.54</v>
      </c>
      <c r="P472">
        <v>7.74</v>
      </c>
      <c r="Q472">
        <v>12</v>
      </c>
      <c r="R472">
        <v>0.41</v>
      </c>
      <c r="S472">
        <v>8.7899999999999991</v>
      </c>
      <c r="T472">
        <v>22.47</v>
      </c>
      <c r="U472">
        <v>0.47</v>
      </c>
      <c r="V472">
        <v>0.17</v>
      </c>
      <c r="W472">
        <v>0</v>
      </c>
      <c r="X472">
        <v>0.2</v>
      </c>
      <c r="Y472">
        <v>1173.1500000000001</v>
      </c>
      <c r="Z472">
        <f t="shared" si="7"/>
        <v>2</v>
      </c>
    </row>
    <row r="473" spans="1:26" x14ac:dyDescent="0.3">
      <c r="A473" t="s">
        <v>551</v>
      </c>
      <c r="B473">
        <v>58.36</v>
      </c>
      <c r="C473">
        <v>0.46</v>
      </c>
      <c r="D473">
        <v>20.89</v>
      </c>
      <c r="E473">
        <v>2.4500000000000002</v>
      </c>
      <c r="F473">
        <v>0.1</v>
      </c>
      <c r="G473">
        <v>0.36</v>
      </c>
      <c r="H473">
        <v>3.91</v>
      </c>
      <c r="I473">
        <v>4.43</v>
      </c>
      <c r="J473">
        <v>8.99</v>
      </c>
      <c r="K473">
        <v>0</v>
      </c>
      <c r="L473">
        <v>0.05</v>
      </c>
      <c r="M473">
        <v>3.55</v>
      </c>
      <c r="N473">
        <v>42.08</v>
      </c>
      <c r="O473">
        <v>1.62</v>
      </c>
      <c r="P473">
        <v>10.43</v>
      </c>
      <c r="Q473">
        <v>13.46</v>
      </c>
      <c r="R473">
        <v>0.43</v>
      </c>
      <c r="S473">
        <v>6.96</v>
      </c>
      <c r="T473">
        <v>23.64</v>
      </c>
      <c r="U473">
        <v>0.49</v>
      </c>
      <c r="V473">
        <v>0.14000000000000001</v>
      </c>
      <c r="W473">
        <v>0</v>
      </c>
      <c r="X473">
        <v>0.2</v>
      </c>
      <c r="Y473">
        <v>1173.1500000000001</v>
      </c>
      <c r="Z473">
        <f t="shared" si="7"/>
        <v>2</v>
      </c>
    </row>
    <row r="474" spans="1:26" x14ac:dyDescent="0.3">
      <c r="A474" t="s">
        <v>552</v>
      </c>
      <c r="B474">
        <v>59.14</v>
      </c>
      <c r="C474">
        <v>0.52</v>
      </c>
      <c r="D474">
        <v>20.329999999999998</v>
      </c>
      <c r="E474">
        <v>2.46</v>
      </c>
      <c r="F474">
        <v>0.13</v>
      </c>
      <c r="G474">
        <v>0.39</v>
      </c>
      <c r="H474">
        <v>4.17</v>
      </c>
      <c r="I474">
        <v>4.18</v>
      </c>
      <c r="J474">
        <v>8.61</v>
      </c>
      <c r="K474">
        <v>0</v>
      </c>
      <c r="L474">
        <v>7.0000000000000007E-2</v>
      </c>
      <c r="M474">
        <v>4.05</v>
      </c>
      <c r="N474">
        <v>44.31</v>
      </c>
      <c r="O474">
        <v>1.56</v>
      </c>
      <c r="P474">
        <v>8.9700000000000006</v>
      </c>
      <c r="Q474">
        <v>11.19</v>
      </c>
      <c r="R474">
        <v>0.4</v>
      </c>
      <c r="S474">
        <v>7.68</v>
      </c>
      <c r="T474">
        <v>21.91</v>
      </c>
      <c r="U474">
        <v>0.56999999999999995</v>
      </c>
      <c r="V474">
        <v>0.47</v>
      </c>
      <c r="W474">
        <v>0</v>
      </c>
      <c r="X474">
        <v>0.2</v>
      </c>
      <c r="Y474">
        <v>1173.1500000000001</v>
      </c>
      <c r="Z474">
        <f t="shared" si="7"/>
        <v>2</v>
      </c>
    </row>
    <row r="475" spans="1:26" x14ac:dyDescent="0.3">
      <c r="A475" t="s">
        <v>553</v>
      </c>
      <c r="B475">
        <v>60.05</v>
      </c>
      <c r="C475">
        <v>0.56999999999999995</v>
      </c>
      <c r="D475">
        <v>16.8</v>
      </c>
      <c r="E475">
        <v>4.9800000000000004</v>
      </c>
      <c r="F475">
        <v>0.11</v>
      </c>
      <c r="G475">
        <v>2.17</v>
      </c>
      <c r="H475">
        <v>4.5</v>
      </c>
      <c r="I475">
        <v>4.12</v>
      </c>
      <c r="J475">
        <v>6.38</v>
      </c>
      <c r="K475">
        <v>0</v>
      </c>
      <c r="L475">
        <v>0.32</v>
      </c>
      <c r="M475">
        <v>3.4</v>
      </c>
      <c r="N475">
        <v>51.52</v>
      </c>
      <c r="O475">
        <v>0.43</v>
      </c>
      <c r="P475">
        <v>2.76</v>
      </c>
      <c r="Q475">
        <v>7.56</v>
      </c>
      <c r="R475">
        <v>0.26</v>
      </c>
      <c r="S475">
        <v>14.61</v>
      </c>
      <c r="T475">
        <v>22.34</v>
      </c>
      <c r="U475">
        <v>0.45</v>
      </c>
      <c r="V475">
        <v>0.1</v>
      </c>
      <c r="W475">
        <v>0</v>
      </c>
      <c r="X475">
        <v>0.2</v>
      </c>
      <c r="Y475">
        <v>1273.1500000000001</v>
      </c>
      <c r="Z475">
        <f t="shared" si="7"/>
        <v>2</v>
      </c>
    </row>
    <row r="476" spans="1:26" x14ac:dyDescent="0.3">
      <c r="A476" t="s">
        <v>554</v>
      </c>
      <c r="B476">
        <v>62.4</v>
      </c>
      <c r="C476">
        <v>0.5</v>
      </c>
      <c r="D476">
        <v>17.760000000000002</v>
      </c>
      <c r="E476">
        <v>3.28</v>
      </c>
      <c r="F476">
        <v>0.08</v>
      </c>
      <c r="G476">
        <v>1.1200000000000001</v>
      </c>
      <c r="H476">
        <v>3.13</v>
      </c>
      <c r="I476">
        <v>4.76</v>
      </c>
      <c r="J476">
        <v>6.76</v>
      </c>
      <c r="K476">
        <v>0</v>
      </c>
      <c r="L476">
        <v>0.22</v>
      </c>
      <c r="M476">
        <v>6.84</v>
      </c>
      <c r="N476">
        <v>49.83</v>
      </c>
      <c r="O476">
        <v>0.39</v>
      </c>
      <c r="P476">
        <v>2.86</v>
      </c>
      <c r="Q476">
        <v>8.39</v>
      </c>
      <c r="R476">
        <v>0.32</v>
      </c>
      <c r="S476">
        <v>13.77</v>
      </c>
      <c r="T476">
        <v>21.81</v>
      </c>
      <c r="U476">
        <v>0.42</v>
      </c>
      <c r="V476">
        <v>0.12</v>
      </c>
      <c r="W476">
        <v>0</v>
      </c>
      <c r="X476">
        <v>0.2</v>
      </c>
      <c r="Y476">
        <v>1223.1500000000001</v>
      </c>
      <c r="Z476">
        <f t="shared" si="7"/>
        <v>2</v>
      </c>
    </row>
    <row r="477" spans="1:26" x14ac:dyDescent="0.3">
      <c r="A477" t="s">
        <v>555</v>
      </c>
      <c r="B477">
        <v>62.41</v>
      </c>
      <c r="C477">
        <v>0.48</v>
      </c>
      <c r="D477">
        <v>18.43</v>
      </c>
      <c r="E477">
        <v>2.4900000000000002</v>
      </c>
      <c r="F477">
        <v>7.0000000000000007E-2</v>
      </c>
      <c r="G477">
        <v>0.78</v>
      </c>
      <c r="H477">
        <v>2.46</v>
      </c>
      <c r="I477">
        <v>5.2</v>
      </c>
      <c r="J477">
        <v>7.35</v>
      </c>
      <c r="K477">
        <v>0</v>
      </c>
      <c r="L477">
        <v>0.32</v>
      </c>
      <c r="M477">
        <v>4.51</v>
      </c>
      <c r="N477">
        <v>49.05</v>
      </c>
      <c r="O477">
        <v>0.66</v>
      </c>
      <c r="P477">
        <v>4.5199999999999996</v>
      </c>
      <c r="Q477">
        <v>11.11</v>
      </c>
      <c r="R477">
        <v>0.31</v>
      </c>
      <c r="S477">
        <v>11.76</v>
      </c>
      <c r="T477">
        <v>20.62</v>
      </c>
      <c r="U477">
        <v>0.45</v>
      </c>
      <c r="V477">
        <v>0.14000000000000001</v>
      </c>
      <c r="W477">
        <v>0</v>
      </c>
      <c r="X477">
        <v>0.2</v>
      </c>
      <c r="Y477">
        <v>1223.1500000000001</v>
      </c>
      <c r="Z477">
        <f t="shared" si="7"/>
        <v>2</v>
      </c>
    </row>
    <row r="478" spans="1:26" x14ac:dyDescent="0.3">
      <c r="A478" t="s">
        <v>556</v>
      </c>
      <c r="B478">
        <v>63.52</v>
      </c>
      <c r="C478">
        <v>0.47</v>
      </c>
      <c r="D478">
        <v>18.190000000000001</v>
      </c>
      <c r="E478">
        <v>2.6</v>
      </c>
      <c r="F478">
        <v>7.0000000000000007E-2</v>
      </c>
      <c r="G478">
        <v>0.85</v>
      </c>
      <c r="H478">
        <v>2.65</v>
      </c>
      <c r="I478">
        <v>4.76</v>
      </c>
      <c r="J478">
        <v>6.59</v>
      </c>
      <c r="K478">
        <v>0</v>
      </c>
      <c r="L478">
        <v>0.31</v>
      </c>
      <c r="M478">
        <v>2.4</v>
      </c>
      <c r="N478">
        <v>49.4</v>
      </c>
      <c r="O478">
        <v>0.65</v>
      </c>
      <c r="P478">
        <v>4.8899999999999997</v>
      </c>
      <c r="Q478">
        <v>11.54</v>
      </c>
      <c r="R478">
        <v>0.32</v>
      </c>
      <c r="S478">
        <v>11.42</v>
      </c>
      <c r="T478">
        <v>21.26</v>
      </c>
      <c r="U478">
        <v>0.42</v>
      </c>
      <c r="V478">
        <v>0.15</v>
      </c>
      <c r="W478">
        <v>0</v>
      </c>
      <c r="X478">
        <v>0.2</v>
      </c>
      <c r="Y478">
        <v>1223.1500000000001</v>
      </c>
      <c r="Z478">
        <f t="shared" si="7"/>
        <v>2</v>
      </c>
    </row>
    <row r="479" spans="1:26" x14ac:dyDescent="0.3">
      <c r="A479" t="s">
        <v>557</v>
      </c>
      <c r="B479">
        <v>64.59</v>
      </c>
      <c r="C479">
        <v>0.35</v>
      </c>
      <c r="D479">
        <v>18.2</v>
      </c>
      <c r="E479">
        <v>2.99</v>
      </c>
      <c r="F479">
        <v>0.09</v>
      </c>
      <c r="G479">
        <v>0.71</v>
      </c>
      <c r="H479">
        <v>2.11</v>
      </c>
      <c r="I479">
        <v>4.04</v>
      </c>
      <c r="J479">
        <v>6.72</v>
      </c>
      <c r="K479">
        <v>0</v>
      </c>
      <c r="L479">
        <v>0.2</v>
      </c>
      <c r="M479">
        <v>2.97</v>
      </c>
      <c r="N479">
        <v>48.69</v>
      </c>
      <c r="O479">
        <v>0.55000000000000004</v>
      </c>
      <c r="P479">
        <v>4.47</v>
      </c>
      <c r="Q479">
        <v>11.51</v>
      </c>
      <c r="R479">
        <v>0.34</v>
      </c>
      <c r="S479">
        <v>11.44</v>
      </c>
      <c r="T479">
        <v>20.38</v>
      </c>
      <c r="U479">
        <v>0.47</v>
      </c>
      <c r="V479">
        <v>0.18</v>
      </c>
      <c r="W479">
        <v>0</v>
      </c>
      <c r="X479">
        <v>0.2</v>
      </c>
      <c r="Y479">
        <v>1223.1500000000001</v>
      </c>
      <c r="Z479">
        <f t="shared" si="7"/>
        <v>2</v>
      </c>
    </row>
    <row r="480" spans="1:26" x14ac:dyDescent="0.3">
      <c r="A480" t="s">
        <v>558</v>
      </c>
      <c r="B480">
        <v>61.46</v>
      </c>
      <c r="C480">
        <v>0.48</v>
      </c>
      <c r="D480">
        <v>17.440000000000001</v>
      </c>
      <c r="E480">
        <v>3.65</v>
      </c>
      <c r="F480">
        <v>0.12</v>
      </c>
      <c r="G480">
        <v>1.38</v>
      </c>
      <c r="H480">
        <v>3.76</v>
      </c>
      <c r="I480">
        <v>4.8099999999999996</v>
      </c>
      <c r="J480">
        <v>6.52</v>
      </c>
      <c r="K480">
        <v>0</v>
      </c>
      <c r="L480">
        <v>0.38</v>
      </c>
      <c r="M480">
        <v>4.57</v>
      </c>
      <c r="N480">
        <v>51.15</v>
      </c>
      <c r="O480">
        <v>0.42</v>
      </c>
      <c r="P480">
        <v>2.59</v>
      </c>
      <c r="Q480">
        <v>7.53</v>
      </c>
      <c r="R480">
        <v>0.21</v>
      </c>
      <c r="S480">
        <v>14.35</v>
      </c>
      <c r="T480">
        <v>21.57</v>
      </c>
      <c r="U480">
        <v>0.43</v>
      </c>
      <c r="V480">
        <v>0.13</v>
      </c>
      <c r="W480">
        <v>0</v>
      </c>
      <c r="X480">
        <v>0.2</v>
      </c>
      <c r="Y480">
        <v>1273.1500000000001</v>
      </c>
      <c r="Z480">
        <f t="shared" si="7"/>
        <v>2</v>
      </c>
    </row>
    <row r="481" spans="1:26" x14ac:dyDescent="0.3">
      <c r="A481" t="s">
        <v>559</v>
      </c>
      <c r="B481">
        <v>49</v>
      </c>
      <c r="C481">
        <v>1.1499999999999999</v>
      </c>
      <c r="D481">
        <v>9.1999999999999993</v>
      </c>
      <c r="E481">
        <v>19.2</v>
      </c>
      <c r="F481">
        <v>0.52</v>
      </c>
      <c r="G481">
        <v>5.28</v>
      </c>
      <c r="H481">
        <v>10.199999999999999</v>
      </c>
      <c r="I481">
        <v>2.06</v>
      </c>
      <c r="J481">
        <v>0.2</v>
      </c>
      <c r="N481">
        <v>52.8</v>
      </c>
      <c r="O481">
        <v>0.23</v>
      </c>
      <c r="P481">
        <v>1.1200000000000001</v>
      </c>
      <c r="Q481">
        <v>14.6</v>
      </c>
      <c r="R481">
        <v>0.57999999999999996</v>
      </c>
      <c r="S481">
        <v>16.399999999999999</v>
      </c>
      <c r="T481">
        <v>14.1</v>
      </c>
      <c r="U481">
        <v>0.13</v>
      </c>
      <c r="X481">
        <v>1E-4</v>
      </c>
      <c r="Y481">
        <v>1423.15</v>
      </c>
      <c r="Z481">
        <f t="shared" si="7"/>
        <v>1E-3</v>
      </c>
    </row>
    <row r="482" spans="1:26" x14ac:dyDescent="0.3">
      <c r="A482" t="s">
        <v>560</v>
      </c>
      <c r="B482">
        <v>47.6</v>
      </c>
      <c r="C482">
        <v>1</v>
      </c>
      <c r="D482">
        <v>18.25</v>
      </c>
      <c r="E482">
        <v>6.73</v>
      </c>
      <c r="G482">
        <v>10.82</v>
      </c>
      <c r="H482">
        <v>9.81</v>
      </c>
      <c r="I482">
        <v>3.82</v>
      </c>
      <c r="K482">
        <v>0.11</v>
      </c>
      <c r="N482">
        <v>49.57</v>
      </c>
      <c r="O482">
        <v>0.34</v>
      </c>
      <c r="P482">
        <v>9.44</v>
      </c>
      <c r="Q482">
        <v>3.42</v>
      </c>
      <c r="S482">
        <v>18.21</v>
      </c>
      <c r="T482">
        <v>16.57</v>
      </c>
      <c r="U482">
        <v>0.85</v>
      </c>
      <c r="W482">
        <v>0.83</v>
      </c>
      <c r="X482">
        <v>1.5</v>
      </c>
      <c r="Y482">
        <v>1623.15</v>
      </c>
      <c r="Z482">
        <f t="shared" si="7"/>
        <v>15</v>
      </c>
    </row>
    <row r="483" spans="1:26" x14ac:dyDescent="0.3">
      <c r="A483" t="s">
        <v>561</v>
      </c>
      <c r="B483">
        <v>47.95</v>
      </c>
      <c r="C483">
        <v>0.96</v>
      </c>
      <c r="D483">
        <v>18.3</v>
      </c>
      <c r="E483">
        <v>4.66</v>
      </c>
      <c r="G483">
        <v>12.4</v>
      </c>
      <c r="H483">
        <v>9.92</v>
      </c>
      <c r="I483">
        <v>3.21</v>
      </c>
      <c r="K483">
        <v>0.12</v>
      </c>
      <c r="N483">
        <v>50.47</v>
      </c>
      <c r="O483">
        <v>0.39</v>
      </c>
      <c r="P483">
        <v>8.27</v>
      </c>
      <c r="Q483">
        <v>3.13</v>
      </c>
      <c r="S483">
        <v>20.02</v>
      </c>
      <c r="T483">
        <v>15.33</v>
      </c>
      <c r="U483">
        <v>0.89</v>
      </c>
      <c r="W483">
        <v>0.56999999999999995</v>
      </c>
      <c r="X483">
        <v>1.5</v>
      </c>
      <c r="Y483">
        <v>1623.15</v>
      </c>
      <c r="Z483">
        <f t="shared" si="7"/>
        <v>15</v>
      </c>
    </row>
    <row r="484" spans="1:26" x14ac:dyDescent="0.3">
      <c r="A484" t="s">
        <v>562</v>
      </c>
      <c r="B484">
        <v>49.19</v>
      </c>
      <c r="C484">
        <v>0.85</v>
      </c>
      <c r="D484">
        <v>17.190000000000001</v>
      </c>
      <c r="E484">
        <v>5.19</v>
      </c>
      <c r="G484">
        <v>12.72</v>
      </c>
      <c r="H484">
        <v>10.9</v>
      </c>
      <c r="I484">
        <v>2.71</v>
      </c>
      <c r="K484">
        <v>0.2</v>
      </c>
      <c r="N484">
        <v>51.44</v>
      </c>
      <c r="O484">
        <v>0.37</v>
      </c>
      <c r="P484">
        <v>7.85</v>
      </c>
      <c r="Q484">
        <v>3.23</v>
      </c>
      <c r="S484">
        <v>19.23</v>
      </c>
      <c r="T484">
        <v>16.29</v>
      </c>
      <c r="U484">
        <v>0.82</v>
      </c>
      <c r="W484">
        <v>0.67</v>
      </c>
      <c r="X484">
        <v>1.5</v>
      </c>
      <c r="Y484">
        <v>1623.15</v>
      </c>
      <c r="Z484">
        <f t="shared" si="7"/>
        <v>15</v>
      </c>
    </row>
    <row r="485" spans="1:26" x14ac:dyDescent="0.3">
      <c r="A485" t="s">
        <v>563</v>
      </c>
      <c r="B485">
        <v>48.64</v>
      </c>
      <c r="C485">
        <v>0.51</v>
      </c>
      <c r="D485">
        <v>13.85</v>
      </c>
      <c r="E485">
        <v>8.7200000000000006</v>
      </c>
      <c r="G485">
        <v>11.91</v>
      </c>
      <c r="H485">
        <v>14.63</v>
      </c>
      <c r="I485">
        <v>1.39</v>
      </c>
      <c r="J485">
        <v>0.35</v>
      </c>
      <c r="N485">
        <v>53.13</v>
      </c>
      <c r="O485">
        <v>0.14000000000000001</v>
      </c>
      <c r="P485">
        <v>3.61</v>
      </c>
      <c r="Q485">
        <v>3.46</v>
      </c>
      <c r="S485">
        <v>18.68</v>
      </c>
      <c r="T485">
        <v>20.78</v>
      </c>
      <c r="U485">
        <v>0.19</v>
      </c>
      <c r="X485">
        <v>1</v>
      </c>
      <c r="Y485">
        <v>1656.15</v>
      </c>
      <c r="Z485">
        <f t="shared" si="7"/>
        <v>10</v>
      </c>
    </row>
    <row r="486" spans="1:26" x14ac:dyDescent="0.3">
      <c r="A486" t="s">
        <v>564</v>
      </c>
      <c r="B486">
        <v>47.86</v>
      </c>
      <c r="C486">
        <v>0.03</v>
      </c>
      <c r="D486">
        <v>14.26</v>
      </c>
      <c r="E486">
        <v>10.029999999999999</v>
      </c>
      <c r="G486">
        <v>12.52</v>
      </c>
      <c r="H486">
        <v>12.76</v>
      </c>
      <c r="I486">
        <v>0.53</v>
      </c>
      <c r="J486">
        <v>2.76</v>
      </c>
      <c r="N486">
        <v>51.75</v>
      </c>
      <c r="O486">
        <v>0.21</v>
      </c>
      <c r="P486">
        <v>6.52</v>
      </c>
      <c r="Q486">
        <v>4.1399999999999997</v>
      </c>
      <c r="S486">
        <v>18.13</v>
      </c>
      <c r="T486">
        <v>18.88</v>
      </c>
      <c r="U486">
        <v>0.36</v>
      </c>
      <c r="X486">
        <v>1.5</v>
      </c>
      <c r="Y486">
        <v>1671.15</v>
      </c>
      <c r="Z486">
        <f t="shared" si="7"/>
        <v>15</v>
      </c>
    </row>
    <row r="487" spans="1:26" x14ac:dyDescent="0.3">
      <c r="A487" t="s">
        <v>565</v>
      </c>
      <c r="B487">
        <v>49.01</v>
      </c>
      <c r="C487">
        <v>0.43</v>
      </c>
      <c r="D487">
        <v>12.49</v>
      </c>
      <c r="E487">
        <v>8.3800000000000008</v>
      </c>
      <c r="G487">
        <v>13.68</v>
      </c>
      <c r="H487">
        <v>14.38</v>
      </c>
      <c r="I487">
        <v>1.33</v>
      </c>
      <c r="J487">
        <v>0.28999999999999998</v>
      </c>
      <c r="N487">
        <v>53.37</v>
      </c>
      <c r="O487">
        <v>0.14000000000000001</v>
      </c>
      <c r="P487">
        <v>3.81</v>
      </c>
      <c r="Q487">
        <v>3.3</v>
      </c>
      <c r="S487">
        <v>19.2</v>
      </c>
      <c r="T487">
        <v>19.95</v>
      </c>
      <c r="U487">
        <v>0.22</v>
      </c>
      <c r="X487">
        <v>1.21</v>
      </c>
      <c r="Y487">
        <v>1659.15</v>
      </c>
      <c r="Z487">
        <f t="shared" si="7"/>
        <v>12.1</v>
      </c>
    </row>
    <row r="488" spans="1:26" x14ac:dyDescent="0.3">
      <c r="A488" t="s">
        <v>566</v>
      </c>
      <c r="B488">
        <v>49.46</v>
      </c>
      <c r="C488">
        <v>0.41</v>
      </c>
      <c r="D488">
        <v>12.12</v>
      </c>
      <c r="E488">
        <v>7.76</v>
      </c>
      <c r="G488">
        <v>12.98</v>
      </c>
      <c r="H488">
        <v>15.72</v>
      </c>
      <c r="I488">
        <v>1.26</v>
      </c>
      <c r="J488">
        <v>0.28999999999999998</v>
      </c>
      <c r="N488">
        <v>54.72</v>
      </c>
      <c r="O488">
        <v>0.09</v>
      </c>
      <c r="P488">
        <v>1.92</v>
      </c>
      <c r="Q488">
        <v>2.9</v>
      </c>
      <c r="S488">
        <v>20.28</v>
      </c>
      <c r="T488">
        <v>20.28</v>
      </c>
      <c r="U488">
        <v>0.15</v>
      </c>
      <c r="X488">
        <v>0.7</v>
      </c>
      <c r="Y488">
        <v>1638.15</v>
      </c>
      <c r="Z488">
        <f t="shared" si="7"/>
        <v>7</v>
      </c>
    </row>
    <row r="489" spans="1:26" x14ac:dyDescent="0.3">
      <c r="A489" t="s">
        <v>567</v>
      </c>
      <c r="B489">
        <v>49.33</v>
      </c>
      <c r="C489">
        <v>0.4</v>
      </c>
      <c r="D489">
        <v>11.97</v>
      </c>
      <c r="E489">
        <v>7.83</v>
      </c>
      <c r="G489">
        <v>13.83</v>
      </c>
      <c r="H489">
        <v>15.11</v>
      </c>
      <c r="I489">
        <v>1.2</v>
      </c>
      <c r="J489">
        <v>1.2</v>
      </c>
      <c r="N489">
        <v>54.08</v>
      </c>
      <c r="O489">
        <v>0.13</v>
      </c>
      <c r="P489">
        <v>3.27</v>
      </c>
      <c r="Q489">
        <v>2.9</v>
      </c>
      <c r="S489">
        <v>19.899999999999999</v>
      </c>
      <c r="T489">
        <v>19.54</v>
      </c>
      <c r="U489">
        <v>0.19</v>
      </c>
      <c r="X489">
        <v>1.01</v>
      </c>
      <c r="Y489">
        <v>1663.15</v>
      </c>
      <c r="Z489">
        <f t="shared" si="7"/>
        <v>10.1</v>
      </c>
    </row>
    <row r="490" spans="1:26" x14ac:dyDescent="0.3">
      <c r="A490" t="s">
        <v>568</v>
      </c>
      <c r="B490">
        <v>49.56</v>
      </c>
      <c r="C490">
        <v>0.48</v>
      </c>
      <c r="D490">
        <v>12.81</v>
      </c>
      <c r="E490">
        <v>7.95</v>
      </c>
      <c r="G490">
        <v>13.17</v>
      </c>
      <c r="H490">
        <v>14.46</v>
      </c>
      <c r="I490">
        <v>1.24</v>
      </c>
      <c r="J490">
        <v>0.32</v>
      </c>
      <c r="N490">
        <v>53.43</v>
      </c>
      <c r="O490">
        <v>0.14000000000000001</v>
      </c>
      <c r="P490">
        <v>4.05</v>
      </c>
      <c r="Q490">
        <v>3.52</v>
      </c>
      <c r="S490">
        <v>19.04</v>
      </c>
      <c r="T490">
        <v>19.54</v>
      </c>
      <c r="U490">
        <v>0.27</v>
      </c>
      <c r="X490">
        <v>1.5</v>
      </c>
      <c r="Y490">
        <v>1693.15</v>
      </c>
      <c r="Z490">
        <f t="shared" si="7"/>
        <v>15</v>
      </c>
    </row>
    <row r="491" spans="1:26" x14ac:dyDescent="0.3">
      <c r="A491" t="s">
        <v>569</v>
      </c>
      <c r="B491">
        <v>45.3</v>
      </c>
      <c r="C491">
        <v>0.65</v>
      </c>
      <c r="D491">
        <v>18.63</v>
      </c>
      <c r="E491">
        <v>8.02</v>
      </c>
      <c r="G491">
        <v>7.19</v>
      </c>
      <c r="H491">
        <v>15.03</v>
      </c>
      <c r="I491">
        <v>3.79</v>
      </c>
      <c r="J491">
        <v>1.36</v>
      </c>
      <c r="N491">
        <v>49.72</v>
      </c>
      <c r="O491">
        <v>0.49</v>
      </c>
      <c r="P491">
        <v>8.8699999999999992</v>
      </c>
      <c r="Q491">
        <v>2.86</v>
      </c>
      <c r="S491">
        <v>14.27</v>
      </c>
      <c r="T491">
        <v>22.59</v>
      </c>
      <c r="U491">
        <v>0.65</v>
      </c>
      <c r="W491">
        <v>0.65</v>
      </c>
      <c r="X491">
        <v>0.7</v>
      </c>
      <c r="Y491">
        <v>1523.15</v>
      </c>
      <c r="Z491">
        <f t="shared" si="7"/>
        <v>7</v>
      </c>
    </row>
    <row r="492" spans="1:26" x14ac:dyDescent="0.3">
      <c r="A492" t="s">
        <v>570</v>
      </c>
      <c r="B492">
        <v>45.64</v>
      </c>
      <c r="C492">
        <v>0.69</v>
      </c>
      <c r="D492">
        <v>17.399999999999999</v>
      </c>
      <c r="E492">
        <v>7.2</v>
      </c>
      <c r="G492">
        <v>7.96</v>
      </c>
      <c r="H492">
        <v>16.98</v>
      </c>
      <c r="I492">
        <v>3.01</v>
      </c>
      <c r="J492">
        <v>1.04</v>
      </c>
      <c r="N492">
        <v>51.55</v>
      </c>
      <c r="O492">
        <v>0.44</v>
      </c>
      <c r="P492">
        <v>6.09</v>
      </c>
      <c r="Q492">
        <v>2.5099999999999998</v>
      </c>
      <c r="S492">
        <v>15.27</v>
      </c>
      <c r="T492">
        <v>23.46</v>
      </c>
      <c r="U492">
        <v>0.3</v>
      </c>
      <c r="W492">
        <v>0.35</v>
      </c>
      <c r="X492">
        <v>0.7</v>
      </c>
      <c r="Y492">
        <v>1548.15</v>
      </c>
      <c r="Z492">
        <f t="shared" si="7"/>
        <v>7</v>
      </c>
    </row>
    <row r="493" spans="1:26" x14ac:dyDescent="0.3">
      <c r="A493" t="s">
        <v>571</v>
      </c>
      <c r="B493">
        <v>45.55</v>
      </c>
      <c r="C493">
        <v>0.68</v>
      </c>
      <c r="D493">
        <v>16.52</v>
      </c>
      <c r="E493">
        <v>7.57</v>
      </c>
      <c r="G493">
        <v>8.4600000000000009</v>
      </c>
      <c r="H493">
        <v>17.47</v>
      </c>
      <c r="I493">
        <v>2.72</v>
      </c>
      <c r="J493">
        <v>0.98</v>
      </c>
      <c r="N493">
        <v>50.96</v>
      </c>
      <c r="O493">
        <v>0.42</v>
      </c>
      <c r="P493">
        <v>6.05</v>
      </c>
      <c r="Q493">
        <v>2.97</v>
      </c>
      <c r="S493">
        <v>15.69</v>
      </c>
      <c r="T493">
        <v>23.09</v>
      </c>
      <c r="U493">
        <v>0.28000000000000003</v>
      </c>
      <c r="W493">
        <v>0.5</v>
      </c>
      <c r="X493">
        <v>0.5</v>
      </c>
      <c r="Y493">
        <v>1530.15</v>
      </c>
      <c r="Z493">
        <f t="shared" si="7"/>
        <v>5</v>
      </c>
    </row>
    <row r="494" spans="1:26" x14ac:dyDescent="0.3">
      <c r="A494" t="s">
        <v>572</v>
      </c>
      <c r="B494">
        <v>44.29</v>
      </c>
      <c r="C494">
        <v>0.69</v>
      </c>
      <c r="D494">
        <v>17.43</v>
      </c>
      <c r="E494">
        <v>9.0399999999999991</v>
      </c>
      <c r="G494">
        <v>8.82</v>
      </c>
      <c r="H494">
        <v>15.31</v>
      </c>
      <c r="I494">
        <v>3.29</v>
      </c>
      <c r="J494">
        <v>1.1100000000000001</v>
      </c>
      <c r="N494">
        <v>50.88</v>
      </c>
      <c r="O494">
        <v>0.32</v>
      </c>
      <c r="P494">
        <v>5.41</v>
      </c>
      <c r="Q494">
        <v>2.86</v>
      </c>
      <c r="S494">
        <v>16.7</v>
      </c>
      <c r="T494">
        <v>23.06</v>
      </c>
      <c r="U494">
        <v>0.27</v>
      </c>
      <c r="W494">
        <v>0.48</v>
      </c>
      <c r="X494">
        <v>0.7</v>
      </c>
      <c r="Y494">
        <v>1558.15</v>
      </c>
      <c r="Z494">
        <f t="shared" si="7"/>
        <v>7</v>
      </c>
    </row>
    <row r="495" spans="1:26" x14ac:dyDescent="0.3">
      <c r="A495" t="s">
        <v>573</v>
      </c>
      <c r="B495">
        <v>45.41</v>
      </c>
      <c r="C495">
        <v>0.66</v>
      </c>
      <c r="D495">
        <v>16.510000000000002</v>
      </c>
      <c r="E495">
        <v>7.48</v>
      </c>
      <c r="G495">
        <v>8.93</v>
      </c>
      <c r="H495">
        <v>17.48</v>
      </c>
      <c r="I495">
        <v>2.64</v>
      </c>
      <c r="J495">
        <v>0.9</v>
      </c>
      <c r="N495">
        <v>51.56</v>
      </c>
      <c r="O495">
        <v>0.41</v>
      </c>
      <c r="P495">
        <v>4.96</v>
      </c>
      <c r="Q495">
        <v>2.68</v>
      </c>
      <c r="S495">
        <v>16.21</v>
      </c>
      <c r="T495">
        <v>23.26</v>
      </c>
      <c r="U495">
        <v>0.16</v>
      </c>
      <c r="W495">
        <v>0.75</v>
      </c>
      <c r="X495">
        <v>0.25</v>
      </c>
      <c r="Y495">
        <v>1493.15</v>
      </c>
      <c r="Z495">
        <f t="shared" si="7"/>
        <v>2.5</v>
      </c>
    </row>
    <row r="496" spans="1:26" x14ac:dyDescent="0.3">
      <c r="A496" t="s">
        <v>574</v>
      </c>
      <c r="B496">
        <v>53.9</v>
      </c>
      <c r="C496">
        <v>1.84</v>
      </c>
      <c r="D496">
        <v>19.7</v>
      </c>
      <c r="E496">
        <v>7.74</v>
      </c>
      <c r="G496">
        <v>3.99</v>
      </c>
      <c r="H496">
        <v>6.7</v>
      </c>
      <c r="I496">
        <v>4.75</v>
      </c>
      <c r="J496">
        <v>1.42</v>
      </c>
      <c r="N496">
        <v>50.9</v>
      </c>
      <c r="O496">
        <v>0.44</v>
      </c>
      <c r="P496">
        <v>2.12</v>
      </c>
      <c r="Q496">
        <v>13.8</v>
      </c>
      <c r="R496">
        <v>0.31</v>
      </c>
      <c r="S496">
        <v>12.1</v>
      </c>
      <c r="T496">
        <v>19.899999999999999</v>
      </c>
      <c r="U496">
        <v>0.49</v>
      </c>
      <c r="X496">
        <v>1</v>
      </c>
      <c r="Y496">
        <v>1423.15</v>
      </c>
      <c r="Z496">
        <f t="shared" si="7"/>
        <v>10</v>
      </c>
    </row>
    <row r="497" spans="1:26" x14ac:dyDescent="0.3">
      <c r="A497" t="s">
        <v>575</v>
      </c>
      <c r="B497">
        <v>55.4</v>
      </c>
      <c r="C497">
        <v>1.61</v>
      </c>
      <c r="D497">
        <v>18.399999999999999</v>
      </c>
      <c r="E497">
        <v>7.37</v>
      </c>
      <c r="G497">
        <v>3.97</v>
      </c>
      <c r="H497">
        <v>7</v>
      </c>
      <c r="I497">
        <v>4.4800000000000004</v>
      </c>
      <c r="J497">
        <v>1.8</v>
      </c>
      <c r="N497">
        <v>51.1</v>
      </c>
      <c r="O497">
        <v>0.42</v>
      </c>
      <c r="P497">
        <v>2.09</v>
      </c>
      <c r="Q497">
        <v>12.4</v>
      </c>
      <c r="R497">
        <v>0.28999999999999998</v>
      </c>
      <c r="S497">
        <v>13.4</v>
      </c>
      <c r="T497">
        <v>19.899999999999999</v>
      </c>
      <c r="U497">
        <v>0.56000000000000005</v>
      </c>
      <c r="X497">
        <v>1</v>
      </c>
      <c r="Y497">
        <v>1398.15</v>
      </c>
      <c r="Z497">
        <f t="shared" si="7"/>
        <v>10</v>
      </c>
    </row>
    <row r="498" spans="1:26" x14ac:dyDescent="0.3">
      <c r="A498" t="s">
        <v>576</v>
      </c>
      <c r="B498">
        <v>57.1</v>
      </c>
      <c r="C498">
        <v>0.99</v>
      </c>
      <c r="D498">
        <v>17.7</v>
      </c>
      <c r="E498">
        <v>7.49</v>
      </c>
      <c r="G498">
        <v>3.09</v>
      </c>
      <c r="H498">
        <v>6.54</v>
      </c>
      <c r="I498">
        <v>3.57</v>
      </c>
      <c r="J498">
        <v>3.48</v>
      </c>
      <c r="N498">
        <v>52.2</v>
      </c>
      <c r="O498">
        <v>0.51</v>
      </c>
      <c r="P498">
        <v>2.4300000000000002</v>
      </c>
      <c r="Q498">
        <v>11.8</v>
      </c>
      <c r="R498">
        <v>0.24</v>
      </c>
      <c r="S498">
        <v>12.9</v>
      </c>
      <c r="T498">
        <v>19.7</v>
      </c>
      <c r="U498">
        <v>0.36</v>
      </c>
      <c r="X498">
        <v>1</v>
      </c>
      <c r="Y498">
        <v>1398.15</v>
      </c>
      <c r="Z498">
        <f t="shared" si="7"/>
        <v>10</v>
      </c>
    </row>
    <row r="499" spans="1:26" x14ac:dyDescent="0.3">
      <c r="A499" t="s">
        <v>577</v>
      </c>
      <c r="B499">
        <v>55.1</v>
      </c>
      <c r="C499">
        <v>1</v>
      </c>
      <c r="D499">
        <v>17.7</v>
      </c>
      <c r="E499">
        <v>8.1199999999999992</v>
      </c>
      <c r="G499">
        <v>4.91</v>
      </c>
      <c r="H499">
        <v>7.37</v>
      </c>
      <c r="I499">
        <v>3.92</v>
      </c>
      <c r="J499">
        <v>1.89</v>
      </c>
      <c r="N499">
        <v>51.9</v>
      </c>
      <c r="O499">
        <v>0.46</v>
      </c>
      <c r="P499">
        <v>1.89</v>
      </c>
      <c r="Q499">
        <v>10.8</v>
      </c>
      <c r="R499">
        <v>0.41</v>
      </c>
      <c r="S499">
        <v>14.6</v>
      </c>
      <c r="T499">
        <v>19.399999999999999</v>
      </c>
      <c r="U499">
        <v>0.48</v>
      </c>
      <c r="X499">
        <v>1</v>
      </c>
      <c r="Y499">
        <v>1448.15</v>
      </c>
      <c r="Z499">
        <f t="shared" si="7"/>
        <v>10</v>
      </c>
    </row>
    <row r="500" spans="1:26" x14ac:dyDescent="0.3">
      <c r="A500" t="s">
        <v>578</v>
      </c>
      <c r="B500">
        <v>55.7</v>
      </c>
      <c r="C500">
        <v>0.98</v>
      </c>
      <c r="D500">
        <v>18.2</v>
      </c>
      <c r="E500">
        <v>8.7100000000000009</v>
      </c>
      <c r="G500">
        <v>3.86</v>
      </c>
      <c r="H500">
        <v>5.36</v>
      </c>
      <c r="I500">
        <v>3.42</v>
      </c>
      <c r="J500">
        <v>3.73</v>
      </c>
      <c r="N500">
        <v>51.6</v>
      </c>
      <c r="O500">
        <v>0.66</v>
      </c>
      <c r="P500">
        <v>2.57</v>
      </c>
      <c r="Q500">
        <v>11.3</v>
      </c>
      <c r="R500">
        <v>0.28999999999999998</v>
      </c>
      <c r="S500">
        <v>14.4</v>
      </c>
      <c r="T500">
        <v>19.100000000000001</v>
      </c>
      <c r="U500">
        <v>0.4</v>
      </c>
      <c r="X500">
        <v>1</v>
      </c>
      <c r="Y500">
        <v>1398.15</v>
      </c>
      <c r="Z500">
        <f t="shared" si="7"/>
        <v>10</v>
      </c>
    </row>
    <row r="501" spans="1:26" x14ac:dyDescent="0.3">
      <c r="A501" t="s">
        <v>579</v>
      </c>
      <c r="B501">
        <v>60.1</v>
      </c>
      <c r="C501">
        <v>1</v>
      </c>
      <c r="D501">
        <v>13.1</v>
      </c>
      <c r="E501">
        <v>7.57</v>
      </c>
      <c r="G501">
        <v>4.1399999999999997</v>
      </c>
      <c r="H501">
        <v>6.09</v>
      </c>
      <c r="I501">
        <v>5.01</v>
      </c>
      <c r="J501">
        <v>2.87</v>
      </c>
      <c r="L501">
        <v>0.54</v>
      </c>
      <c r="N501">
        <v>52.3</v>
      </c>
      <c r="O501">
        <v>0.56999999999999995</v>
      </c>
      <c r="P501">
        <v>2.0299999999999998</v>
      </c>
      <c r="Q501">
        <v>10.4</v>
      </c>
      <c r="S501">
        <v>14</v>
      </c>
      <c r="T501">
        <v>20.6</v>
      </c>
      <c r="U501">
        <v>0.4</v>
      </c>
      <c r="X501">
        <v>1E-4</v>
      </c>
      <c r="Y501">
        <v>1398.15</v>
      </c>
      <c r="Z501">
        <f t="shared" si="7"/>
        <v>1E-3</v>
      </c>
    </row>
    <row r="502" spans="1:26" x14ac:dyDescent="0.3">
      <c r="A502" t="s">
        <v>580</v>
      </c>
      <c r="B502">
        <v>57.6</v>
      </c>
      <c r="C502">
        <v>1.68</v>
      </c>
      <c r="D502">
        <v>13</v>
      </c>
      <c r="E502">
        <v>10.8</v>
      </c>
      <c r="G502">
        <v>3.9</v>
      </c>
      <c r="H502">
        <v>5.93</v>
      </c>
      <c r="I502">
        <v>4.21</v>
      </c>
      <c r="J502">
        <v>2.2400000000000002</v>
      </c>
      <c r="L502">
        <v>1.05</v>
      </c>
      <c r="N502">
        <v>51.6</v>
      </c>
      <c r="O502">
        <v>0.39</v>
      </c>
      <c r="P502">
        <v>2.11</v>
      </c>
      <c r="Q502">
        <v>10.1</v>
      </c>
      <c r="S502">
        <v>14.3</v>
      </c>
      <c r="T502">
        <v>20.399999999999999</v>
      </c>
      <c r="U502">
        <v>0.48</v>
      </c>
      <c r="X502">
        <v>1E-4</v>
      </c>
      <c r="Y502">
        <v>1410.15</v>
      </c>
      <c r="Z502">
        <f t="shared" si="7"/>
        <v>1E-3</v>
      </c>
    </row>
    <row r="503" spans="1:26" x14ac:dyDescent="0.3">
      <c r="A503" t="s">
        <v>581</v>
      </c>
      <c r="B503">
        <v>52.3</v>
      </c>
      <c r="C503">
        <v>1.46</v>
      </c>
      <c r="D503">
        <v>13.3</v>
      </c>
      <c r="E503">
        <v>12.5</v>
      </c>
      <c r="G503">
        <v>6.73</v>
      </c>
      <c r="H503">
        <v>5.0599999999999996</v>
      </c>
      <c r="I503">
        <v>5.79</v>
      </c>
      <c r="J503">
        <v>1.37</v>
      </c>
      <c r="L503">
        <v>1.49</v>
      </c>
      <c r="N503">
        <v>51.1</v>
      </c>
      <c r="O503">
        <v>0.28999999999999998</v>
      </c>
      <c r="P503">
        <v>7.44</v>
      </c>
      <c r="Q503">
        <v>6.38</v>
      </c>
      <c r="S503">
        <v>13.4</v>
      </c>
      <c r="T503">
        <v>20.100000000000001</v>
      </c>
      <c r="U503">
        <v>1.24</v>
      </c>
      <c r="X503">
        <v>1.5</v>
      </c>
      <c r="Y503">
        <v>1423.15</v>
      </c>
      <c r="Z503">
        <f t="shared" si="7"/>
        <v>15</v>
      </c>
    </row>
    <row r="504" spans="1:26" x14ac:dyDescent="0.3">
      <c r="A504" t="s">
        <v>582</v>
      </c>
      <c r="B504">
        <v>50.7</v>
      </c>
      <c r="C504">
        <v>1.66</v>
      </c>
      <c r="D504">
        <v>11.9</v>
      </c>
      <c r="E504">
        <v>12.7</v>
      </c>
      <c r="G504">
        <v>11.1</v>
      </c>
      <c r="H504">
        <v>5.42</v>
      </c>
      <c r="I504">
        <v>4.68</v>
      </c>
      <c r="J504">
        <v>0.93</v>
      </c>
      <c r="L504">
        <v>0.9</v>
      </c>
      <c r="N504">
        <v>51.4</v>
      </c>
      <c r="O504">
        <v>0.36</v>
      </c>
      <c r="P504">
        <v>7.2</v>
      </c>
      <c r="Q504">
        <v>4.42</v>
      </c>
      <c r="S504">
        <v>15</v>
      </c>
      <c r="T504">
        <v>20.2</v>
      </c>
      <c r="U504">
        <v>1.41</v>
      </c>
      <c r="X504">
        <v>1.5</v>
      </c>
      <c r="Y504">
        <v>1448.15</v>
      </c>
      <c r="Z504">
        <f t="shared" si="7"/>
        <v>15</v>
      </c>
    </row>
    <row r="505" spans="1:26" x14ac:dyDescent="0.3">
      <c r="A505" t="s">
        <v>583</v>
      </c>
      <c r="B505">
        <v>50.8</v>
      </c>
      <c r="C505">
        <v>1.5</v>
      </c>
      <c r="D505">
        <v>13.5</v>
      </c>
      <c r="E505">
        <v>11.2</v>
      </c>
      <c r="G505">
        <v>10.4</v>
      </c>
      <c r="H505">
        <v>6.51</v>
      </c>
      <c r="I505">
        <v>4.42</v>
      </c>
      <c r="J505">
        <v>0.76</v>
      </c>
      <c r="L505">
        <v>0.75</v>
      </c>
      <c r="N505">
        <v>52.1</v>
      </c>
      <c r="O505">
        <v>0.26</v>
      </c>
      <c r="P505">
        <v>7.16</v>
      </c>
      <c r="Q505">
        <v>4.12</v>
      </c>
      <c r="S505">
        <v>15.6</v>
      </c>
      <c r="T505">
        <v>20.5</v>
      </c>
      <c r="U505">
        <v>0.98</v>
      </c>
      <c r="X505">
        <v>1.5</v>
      </c>
      <c r="Y505">
        <v>1473.15</v>
      </c>
      <c r="Z505">
        <f t="shared" si="7"/>
        <v>15</v>
      </c>
    </row>
    <row r="506" spans="1:26" x14ac:dyDescent="0.3">
      <c r="A506" t="s">
        <v>584</v>
      </c>
      <c r="B506">
        <v>51.3</v>
      </c>
      <c r="C506">
        <v>1.22</v>
      </c>
      <c r="D506">
        <v>15.8</v>
      </c>
      <c r="E506">
        <v>9.18</v>
      </c>
      <c r="G506">
        <v>9.11</v>
      </c>
      <c r="H506">
        <v>8.06</v>
      </c>
      <c r="I506">
        <v>4.21</v>
      </c>
      <c r="J506">
        <v>0.62</v>
      </c>
      <c r="L506">
        <v>0.6</v>
      </c>
      <c r="N506">
        <v>52</v>
      </c>
      <c r="O506">
        <v>0.25</v>
      </c>
      <c r="P506">
        <v>7.05</v>
      </c>
      <c r="Q506">
        <v>4.4800000000000004</v>
      </c>
      <c r="S506">
        <v>15.3</v>
      </c>
      <c r="T506">
        <v>21</v>
      </c>
      <c r="U506">
        <v>0.9</v>
      </c>
      <c r="X506">
        <v>1.5</v>
      </c>
      <c r="Y506">
        <v>1498.15</v>
      </c>
      <c r="Z506">
        <f t="shared" si="7"/>
        <v>15</v>
      </c>
    </row>
    <row r="507" spans="1:26" x14ac:dyDescent="0.3">
      <c r="A507" t="s">
        <v>585</v>
      </c>
      <c r="B507">
        <v>53.2</v>
      </c>
      <c r="C507">
        <v>1.08</v>
      </c>
      <c r="D507">
        <v>15</v>
      </c>
      <c r="E507">
        <v>9.3699999999999992</v>
      </c>
      <c r="G507">
        <v>4.91</v>
      </c>
      <c r="H507">
        <v>7.22</v>
      </c>
      <c r="I507">
        <v>3.25</v>
      </c>
      <c r="J507">
        <v>4.7699999999999996</v>
      </c>
      <c r="L507">
        <v>1.1299999999999999</v>
      </c>
      <c r="N507">
        <v>50.9</v>
      </c>
      <c r="O507">
        <v>0.33</v>
      </c>
      <c r="P507">
        <v>7.41</v>
      </c>
      <c r="Q507">
        <v>6.58</v>
      </c>
      <c r="S507">
        <v>13.5</v>
      </c>
      <c r="T507">
        <v>20.3</v>
      </c>
      <c r="U507">
        <v>1.24</v>
      </c>
      <c r="X507">
        <v>1.5</v>
      </c>
      <c r="Y507">
        <v>1398.15</v>
      </c>
      <c r="Z507">
        <f t="shared" si="7"/>
        <v>15</v>
      </c>
    </row>
    <row r="508" spans="1:26" x14ac:dyDescent="0.3">
      <c r="A508" t="s">
        <v>586</v>
      </c>
      <c r="B508">
        <v>56.8</v>
      </c>
      <c r="C508">
        <v>1.32</v>
      </c>
      <c r="D508">
        <v>13.6</v>
      </c>
      <c r="E508">
        <v>9.35</v>
      </c>
      <c r="G508">
        <v>3.21</v>
      </c>
      <c r="H508">
        <v>6.82</v>
      </c>
      <c r="I508">
        <v>3.25</v>
      </c>
      <c r="J508">
        <v>4.42</v>
      </c>
      <c r="L508">
        <v>0.76</v>
      </c>
      <c r="N508">
        <v>52</v>
      </c>
      <c r="O508">
        <v>0.72</v>
      </c>
      <c r="P508">
        <v>2.57</v>
      </c>
      <c r="Q508">
        <v>9.69</v>
      </c>
      <c r="S508">
        <v>14.9</v>
      </c>
      <c r="T508">
        <v>20.8</v>
      </c>
      <c r="U508">
        <v>0.33</v>
      </c>
      <c r="X508">
        <v>1E-4</v>
      </c>
      <c r="Y508">
        <v>1410.15</v>
      </c>
      <c r="Z508">
        <f t="shared" si="7"/>
        <v>1E-3</v>
      </c>
    </row>
    <row r="509" spans="1:26" x14ac:dyDescent="0.3">
      <c r="A509" t="s">
        <v>587</v>
      </c>
      <c r="B509">
        <v>56.3</v>
      </c>
      <c r="C509">
        <v>1.35</v>
      </c>
      <c r="D509">
        <v>15.8</v>
      </c>
      <c r="E509">
        <v>8.57</v>
      </c>
      <c r="G509">
        <v>2.92</v>
      </c>
      <c r="H509">
        <v>6.9</v>
      </c>
      <c r="I509">
        <v>3.99</v>
      </c>
      <c r="J509">
        <v>3.52</v>
      </c>
      <c r="L509">
        <v>0.5</v>
      </c>
      <c r="N509">
        <v>52.4</v>
      </c>
      <c r="O509">
        <v>0.36</v>
      </c>
      <c r="P509">
        <v>2.31</v>
      </c>
      <c r="Q509">
        <v>9.77</v>
      </c>
      <c r="S509">
        <v>14.7</v>
      </c>
      <c r="T509">
        <v>20.399999999999999</v>
      </c>
      <c r="U509">
        <v>0.41</v>
      </c>
      <c r="X509">
        <v>1E-4</v>
      </c>
      <c r="Y509">
        <v>1423.15</v>
      </c>
      <c r="Z509">
        <f t="shared" si="7"/>
        <v>1E-3</v>
      </c>
    </row>
    <row r="510" spans="1:26" x14ac:dyDescent="0.3">
      <c r="A510" t="s">
        <v>587</v>
      </c>
      <c r="B510">
        <v>52.7</v>
      </c>
      <c r="C510">
        <v>1.22</v>
      </c>
      <c r="D510">
        <v>14.5</v>
      </c>
      <c r="E510">
        <v>10.5</v>
      </c>
      <c r="G510">
        <v>5.7</v>
      </c>
      <c r="H510">
        <v>6.9</v>
      </c>
      <c r="I510">
        <v>4.07</v>
      </c>
      <c r="J510">
        <v>3.18</v>
      </c>
      <c r="L510">
        <v>1.21</v>
      </c>
      <c r="N510">
        <v>51.4</v>
      </c>
      <c r="O510">
        <v>0.38</v>
      </c>
      <c r="P510">
        <v>6.7</v>
      </c>
      <c r="Q510">
        <v>6.05</v>
      </c>
      <c r="S510">
        <v>15.2</v>
      </c>
      <c r="T510">
        <v>20.8</v>
      </c>
      <c r="U510">
        <v>0.57999999999999996</v>
      </c>
      <c r="X510">
        <v>1</v>
      </c>
      <c r="Y510">
        <v>1423.15</v>
      </c>
      <c r="Z510">
        <f t="shared" si="7"/>
        <v>10</v>
      </c>
    </row>
    <row r="511" spans="1:26" x14ac:dyDescent="0.3">
      <c r="A511" t="s">
        <v>587</v>
      </c>
      <c r="B511">
        <v>51.9</v>
      </c>
      <c r="C511">
        <v>1.49</v>
      </c>
      <c r="D511">
        <v>13</v>
      </c>
      <c r="E511">
        <v>13</v>
      </c>
      <c r="G511">
        <v>5.41</v>
      </c>
      <c r="H511">
        <v>5.54</v>
      </c>
      <c r="I511">
        <v>4.18</v>
      </c>
      <c r="J511">
        <v>3.99</v>
      </c>
      <c r="L511">
        <v>1.56</v>
      </c>
      <c r="N511">
        <v>51</v>
      </c>
      <c r="O511">
        <v>0.54</v>
      </c>
      <c r="P511">
        <v>6.69</v>
      </c>
      <c r="Q511">
        <v>7.28</v>
      </c>
      <c r="S511">
        <v>13.2</v>
      </c>
      <c r="T511">
        <v>20.7</v>
      </c>
      <c r="U511">
        <v>1.05</v>
      </c>
      <c r="X511">
        <v>1.5</v>
      </c>
      <c r="Y511">
        <v>1423.15</v>
      </c>
      <c r="Z511">
        <f t="shared" si="7"/>
        <v>15</v>
      </c>
    </row>
    <row r="512" spans="1:26" x14ac:dyDescent="0.3">
      <c r="A512" t="s">
        <v>588</v>
      </c>
      <c r="B512">
        <v>52.5</v>
      </c>
      <c r="C512">
        <v>1.26</v>
      </c>
      <c r="D512">
        <v>15</v>
      </c>
      <c r="E512">
        <v>9.69</v>
      </c>
      <c r="G512">
        <v>6.76</v>
      </c>
      <c r="H512">
        <v>6.82</v>
      </c>
      <c r="I512">
        <v>4.37</v>
      </c>
      <c r="J512">
        <v>2.46</v>
      </c>
      <c r="L512">
        <v>0.9</v>
      </c>
      <c r="N512">
        <v>51.2</v>
      </c>
      <c r="O512">
        <v>0.38</v>
      </c>
      <c r="P512">
        <v>6.25</v>
      </c>
      <c r="Q512">
        <v>6.01</v>
      </c>
      <c r="S512">
        <v>15.2</v>
      </c>
      <c r="T512">
        <v>20.9</v>
      </c>
      <c r="U512">
        <v>0.61</v>
      </c>
      <c r="X512">
        <v>1</v>
      </c>
      <c r="Y512">
        <v>1448.15</v>
      </c>
      <c r="Z512">
        <f t="shared" si="7"/>
        <v>10</v>
      </c>
    </row>
    <row r="513" spans="1:26" x14ac:dyDescent="0.3">
      <c r="A513" t="s">
        <v>588</v>
      </c>
      <c r="B513">
        <v>52.1</v>
      </c>
      <c r="C513">
        <v>1.23</v>
      </c>
      <c r="D513">
        <v>14.4</v>
      </c>
      <c r="E513">
        <v>11</v>
      </c>
      <c r="G513">
        <v>6.98</v>
      </c>
      <c r="H513">
        <v>6.4</v>
      </c>
      <c r="I513">
        <v>4.28</v>
      </c>
      <c r="J513">
        <v>2.62</v>
      </c>
      <c r="L513">
        <v>0.98</v>
      </c>
      <c r="N513">
        <v>51.2</v>
      </c>
      <c r="O513">
        <v>0.67</v>
      </c>
      <c r="P513">
        <v>7.18</v>
      </c>
      <c r="Q513">
        <v>5.09</v>
      </c>
      <c r="S513">
        <v>14.2</v>
      </c>
      <c r="T513">
        <v>20.5</v>
      </c>
      <c r="U513">
        <v>1.1599999999999999</v>
      </c>
      <c r="X513">
        <v>1.5</v>
      </c>
      <c r="Y513">
        <v>1448.15</v>
      </c>
      <c r="Z513">
        <f t="shared" si="7"/>
        <v>15</v>
      </c>
    </row>
    <row r="514" spans="1:26" x14ac:dyDescent="0.3">
      <c r="A514" t="s">
        <v>589</v>
      </c>
      <c r="B514">
        <v>51.7</v>
      </c>
      <c r="C514">
        <v>1.42</v>
      </c>
      <c r="D514">
        <v>14.3</v>
      </c>
      <c r="E514">
        <v>11.1</v>
      </c>
      <c r="G514">
        <v>7.76</v>
      </c>
      <c r="H514">
        <v>6.01</v>
      </c>
      <c r="I514">
        <v>4.29</v>
      </c>
      <c r="J514">
        <v>2.35</v>
      </c>
      <c r="L514">
        <v>0.96</v>
      </c>
      <c r="N514">
        <v>51.5</v>
      </c>
      <c r="O514">
        <v>0.4</v>
      </c>
      <c r="P514">
        <v>7.21</v>
      </c>
      <c r="Q514">
        <v>5.55</v>
      </c>
      <c r="S514">
        <v>14.8</v>
      </c>
      <c r="T514">
        <v>20.399999999999999</v>
      </c>
      <c r="U514">
        <v>1.01</v>
      </c>
      <c r="X514">
        <v>1.5</v>
      </c>
      <c r="Y514">
        <v>1473.15</v>
      </c>
      <c r="Z514">
        <f t="shared" si="7"/>
        <v>15</v>
      </c>
    </row>
    <row r="515" spans="1:26" x14ac:dyDescent="0.3">
      <c r="A515" t="s">
        <v>590</v>
      </c>
      <c r="B515">
        <v>51.6</v>
      </c>
      <c r="C515">
        <v>1.0900000000000001</v>
      </c>
      <c r="D515">
        <v>15.3</v>
      </c>
      <c r="E515">
        <v>9</v>
      </c>
      <c r="G515">
        <v>8.84</v>
      </c>
      <c r="H515">
        <v>7.67</v>
      </c>
      <c r="I515">
        <v>3.76</v>
      </c>
      <c r="J515">
        <v>1.82</v>
      </c>
      <c r="L515">
        <v>0.63</v>
      </c>
      <c r="N515">
        <v>51.6</v>
      </c>
      <c r="O515">
        <v>0.35</v>
      </c>
      <c r="P515">
        <v>7.2</v>
      </c>
      <c r="Q515">
        <v>4.2</v>
      </c>
      <c r="S515">
        <v>15.9</v>
      </c>
      <c r="T515">
        <v>20.3</v>
      </c>
      <c r="U515">
        <v>0.87</v>
      </c>
      <c r="X515">
        <v>1.5</v>
      </c>
      <c r="Y515">
        <v>1498.15</v>
      </c>
      <c r="Z515">
        <f t="shared" ref="Z515:Z578" si="8">X515*10</f>
        <v>15</v>
      </c>
    </row>
    <row r="516" spans="1:26" x14ac:dyDescent="0.3">
      <c r="A516" t="s">
        <v>591</v>
      </c>
      <c r="B516">
        <v>59.5</v>
      </c>
      <c r="C516">
        <v>0.72</v>
      </c>
      <c r="D516">
        <v>13.4</v>
      </c>
      <c r="E516">
        <v>7.61</v>
      </c>
      <c r="G516">
        <v>2.67</v>
      </c>
      <c r="H516">
        <v>5.3</v>
      </c>
      <c r="I516">
        <v>2.42</v>
      </c>
      <c r="J516">
        <v>7.88</v>
      </c>
      <c r="L516">
        <v>1.02</v>
      </c>
      <c r="N516">
        <v>51.7</v>
      </c>
      <c r="O516">
        <v>0.61</v>
      </c>
      <c r="P516">
        <v>2.87</v>
      </c>
      <c r="Q516">
        <v>10.4</v>
      </c>
      <c r="S516">
        <v>13.4</v>
      </c>
      <c r="T516">
        <v>20.3</v>
      </c>
      <c r="U516">
        <v>0.72</v>
      </c>
      <c r="X516">
        <v>1E-4</v>
      </c>
      <c r="Y516">
        <v>1398.15</v>
      </c>
      <c r="Z516">
        <f t="shared" si="8"/>
        <v>1E-3</v>
      </c>
    </row>
    <row r="517" spans="1:26" x14ac:dyDescent="0.3">
      <c r="A517" t="s">
        <v>591</v>
      </c>
      <c r="B517">
        <v>54.1</v>
      </c>
      <c r="C517">
        <v>1.38</v>
      </c>
      <c r="D517">
        <v>14.7</v>
      </c>
      <c r="E517">
        <v>9.41</v>
      </c>
      <c r="G517">
        <v>3.76</v>
      </c>
      <c r="H517">
        <v>5.9</v>
      </c>
      <c r="I517">
        <v>2.93</v>
      </c>
      <c r="J517">
        <v>6.72</v>
      </c>
      <c r="L517">
        <v>1.53</v>
      </c>
      <c r="N517">
        <v>50.8</v>
      </c>
      <c r="O517">
        <v>0.5</v>
      </c>
      <c r="P517">
        <v>6.21</v>
      </c>
      <c r="Q517">
        <v>7.67</v>
      </c>
      <c r="S517">
        <v>14</v>
      </c>
      <c r="T517">
        <v>20.6</v>
      </c>
      <c r="U517">
        <v>0.6</v>
      </c>
      <c r="X517">
        <v>1</v>
      </c>
      <c r="Y517">
        <v>1398.15</v>
      </c>
      <c r="Z517">
        <f t="shared" si="8"/>
        <v>10</v>
      </c>
    </row>
    <row r="518" spans="1:26" x14ac:dyDescent="0.3">
      <c r="A518" t="s">
        <v>592</v>
      </c>
      <c r="B518">
        <v>53.3</v>
      </c>
      <c r="C518">
        <v>1.1100000000000001</v>
      </c>
      <c r="D518">
        <v>15.2</v>
      </c>
      <c r="E518">
        <v>10.4</v>
      </c>
      <c r="G518">
        <v>2.98</v>
      </c>
      <c r="H518">
        <v>6.38</v>
      </c>
      <c r="I518">
        <v>3.08</v>
      </c>
      <c r="J518">
        <v>6.17</v>
      </c>
      <c r="L518">
        <v>1.41</v>
      </c>
      <c r="N518">
        <v>50.1</v>
      </c>
      <c r="O518">
        <v>0.72</v>
      </c>
      <c r="P518">
        <v>7.22</v>
      </c>
      <c r="Q518">
        <v>8.61</v>
      </c>
      <c r="S518">
        <v>11.9</v>
      </c>
      <c r="T518">
        <v>20.2</v>
      </c>
      <c r="U518">
        <v>1.24</v>
      </c>
      <c r="X518">
        <v>1.5</v>
      </c>
      <c r="Y518">
        <v>1423.15</v>
      </c>
      <c r="Z518">
        <f t="shared" si="8"/>
        <v>15</v>
      </c>
    </row>
    <row r="519" spans="1:26" x14ac:dyDescent="0.3">
      <c r="A519" t="s">
        <v>593</v>
      </c>
      <c r="B519">
        <v>52.4</v>
      </c>
      <c r="C519">
        <v>1.19</v>
      </c>
      <c r="D519">
        <v>16.100000000000001</v>
      </c>
      <c r="E519">
        <v>10.8</v>
      </c>
      <c r="G519">
        <v>3.95</v>
      </c>
      <c r="H519">
        <v>7.2</v>
      </c>
      <c r="I519">
        <v>3.49</v>
      </c>
      <c r="J519">
        <v>4.21</v>
      </c>
      <c r="L519">
        <v>0.91</v>
      </c>
      <c r="N519">
        <v>50.5</v>
      </c>
      <c r="O519">
        <v>0.68</v>
      </c>
      <c r="P519">
        <v>7.01</v>
      </c>
      <c r="Q519">
        <v>7.86</v>
      </c>
      <c r="S519">
        <v>12.1</v>
      </c>
      <c r="T519">
        <v>20.7</v>
      </c>
      <c r="U519">
        <v>1.4</v>
      </c>
      <c r="X519">
        <v>1.5</v>
      </c>
      <c r="Y519">
        <v>1448.15</v>
      </c>
      <c r="Z519">
        <f t="shared" si="8"/>
        <v>15</v>
      </c>
    </row>
    <row r="520" spans="1:26" x14ac:dyDescent="0.3">
      <c r="A520" t="s">
        <v>594</v>
      </c>
      <c r="B520">
        <v>52.9</v>
      </c>
      <c r="C520">
        <v>1.06</v>
      </c>
      <c r="D520">
        <v>16.399999999999999</v>
      </c>
      <c r="E520">
        <v>9.06</v>
      </c>
      <c r="G520">
        <v>5.23</v>
      </c>
      <c r="H520">
        <v>7.32</v>
      </c>
      <c r="I520">
        <v>3.77</v>
      </c>
      <c r="J520">
        <v>3.44</v>
      </c>
      <c r="L520">
        <v>0.75</v>
      </c>
      <c r="N520">
        <v>51.1</v>
      </c>
      <c r="O520">
        <v>0.51</v>
      </c>
      <c r="P520">
        <v>7.01</v>
      </c>
      <c r="Q520">
        <v>5.93</v>
      </c>
      <c r="S520">
        <v>14.6</v>
      </c>
      <c r="T520">
        <v>20.3</v>
      </c>
      <c r="U520">
        <v>1.21</v>
      </c>
      <c r="X520">
        <v>1.5</v>
      </c>
      <c r="Y520">
        <v>1473.15</v>
      </c>
      <c r="Z520">
        <f t="shared" si="8"/>
        <v>15</v>
      </c>
    </row>
    <row r="521" spans="1:26" x14ac:dyDescent="0.3">
      <c r="A521" t="s">
        <v>595</v>
      </c>
      <c r="B521">
        <v>52.9</v>
      </c>
      <c r="C521">
        <v>1.57</v>
      </c>
      <c r="D521">
        <v>8.18</v>
      </c>
      <c r="E521">
        <v>18.21</v>
      </c>
      <c r="F521">
        <v>0.49</v>
      </c>
      <c r="G521">
        <v>5.12</v>
      </c>
      <c r="H521">
        <v>8.89</v>
      </c>
      <c r="I521">
        <v>2</v>
      </c>
      <c r="J521">
        <v>0.59</v>
      </c>
      <c r="L521">
        <v>0.48</v>
      </c>
      <c r="M521">
        <v>1.56</v>
      </c>
      <c r="N521">
        <v>52.92</v>
      </c>
      <c r="O521">
        <v>0.22</v>
      </c>
      <c r="P521">
        <v>0.33</v>
      </c>
      <c r="Q521">
        <v>18.73</v>
      </c>
      <c r="R521">
        <v>0.76</v>
      </c>
      <c r="S521">
        <v>21.19</v>
      </c>
      <c r="T521">
        <v>4.88</v>
      </c>
      <c r="U521">
        <v>0.03</v>
      </c>
      <c r="X521">
        <v>0.02</v>
      </c>
      <c r="Y521">
        <v>1362.15</v>
      </c>
      <c r="Z521">
        <f t="shared" si="8"/>
        <v>0.2</v>
      </c>
    </row>
    <row r="522" spans="1:26" x14ac:dyDescent="0.3">
      <c r="A522" t="s">
        <v>596</v>
      </c>
      <c r="B522">
        <v>56.86</v>
      </c>
      <c r="C522">
        <v>0.66</v>
      </c>
      <c r="D522">
        <v>11.11</v>
      </c>
      <c r="E522">
        <v>15.62</v>
      </c>
      <c r="F522">
        <v>0.17</v>
      </c>
      <c r="G522">
        <v>1</v>
      </c>
      <c r="H522">
        <v>7.4</v>
      </c>
      <c r="I522">
        <v>2.85</v>
      </c>
      <c r="J522">
        <v>1.64</v>
      </c>
      <c r="L522">
        <v>1.46</v>
      </c>
      <c r="N522">
        <v>49.37</v>
      </c>
      <c r="O522">
        <v>0.87</v>
      </c>
      <c r="P522">
        <v>1.04</v>
      </c>
      <c r="Q522">
        <v>21.99</v>
      </c>
      <c r="R522">
        <v>0.52</v>
      </c>
      <c r="S522">
        <v>9.9</v>
      </c>
      <c r="T522">
        <v>14.95</v>
      </c>
      <c r="U522">
        <v>0.14000000000000001</v>
      </c>
      <c r="X522">
        <v>1E-4</v>
      </c>
      <c r="Y522">
        <v>1253.1500000000001</v>
      </c>
      <c r="Z522">
        <f t="shared" si="8"/>
        <v>1E-3</v>
      </c>
    </row>
    <row r="523" spans="1:26" x14ac:dyDescent="0.3">
      <c r="A523" t="s">
        <v>597</v>
      </c>
      <c r="B523">
        <v>63.1</v>
      </c>
      <c r="C523">
        <v>0.63</v>
      </c>
      <c r="D523">
        <v>15.5</v>
      </c>
      <c r="E523">
        <v>2.65</v>
      </c>
      <c r="G523">
        <v>1.1000000000000001</v>
      </c>
      <c r="H523">
        <v>3.35</v>
      </c>
      <c r="I523">
        <v>3.9</v>
      </c>
      <c r="J523">
        <v>2.27</v>
      </c>
      <c r="M523">
        <v>4.5</v>
      </c>
      <c r="N523">
        <v>51.7</v>
      </c>
      <c r="O523">
        <v>1.08</v>
      </c>
      <c r="P523">
        <v>2.7</v>
      </c>
      <c r="Q523">
        <v>6.18</v>
      </c>
      <c r="S523">
        <v>16.600000000000001</v>
      </c>
      <c r="T523">
        <v>19.899999999999999</v>
      </c>
      <c r="U523">
        <v>0.8</v>
      </c>
      <c r="X523">
        <v>0.14549999999999999</v>
      </c>
      <c r="Y523">
        <v>1223.1500000000001</v>
      </c>
      <c r="Z523">
        <f t="shared" si="8"/>
        <v>1.4549999999999998</v>
      </c>
    </row>
    <row r="524" spans="1:26" x14ac:dyDescent="0.3">
      <c r="A524" t="s">
        <v>598</v>
      </c>
      <c r="B524">
        <v>64</v>
      </c>
      <c r="C524">
        <v>0.74</v>
      </c>
      <c r="D524">
        <v>15</v>
      </c>
      <c r="E524">
        <v>3.49</v>
      </c>
      <c r="G524">
        <v>1.6</v>
      </c>
      <c r="H524">
        <v>3.87</v>
      </c>
      <c r="I524">
        <v>4</v>
      </c>
      <c r="J524">
        <v>2.0699999999999998</v>
      </c>
      <c r="M524">
        <v>3</v>
      </c>
      <c r="N524">
        <v>48.9</v>
      </c>
      <c r="O524">
        <v>1.05</v>
      </c>
      <c r="P524">
        <v>3.9</v>
      </c>
      <c r="Q524">
        <v>12</v>
      </c>
      <c r="S524">
        <v>15.1</v>
      </c>
      <c r="T524">
        <v>17.7</v>
      </c>
      <c r="U524">
        <v>0.4</v>
      </c>
      <c r="V524">
        <v>0.13</v>
      </c>
      <c r="X524">
        <v>7.0999999999999994E-2</v>
      </c>
      <c r="Y524">
        <v>1233.1500000000001</v>
      </c>
      <c r="Z524">
        <f t="shared" si="8"/>
        <v>0.71</v>
      </c>
    </row>
    <row r="525" spans="1:26" x14ac:dyDescent="0.3">
      <c r="A525" t="s">
        <v>599</v>
      </c>
      <c r="B525">
        <v>56.1</v>
      </c>
      <c r="C525">
        <v>0.88</v>
      </c>
      <c r="D525">
        <v>17</v>
      </c>
      <c r="E525">
        <v>5.04</v>
      </c>
      <c r="G525">
        <v>3.1</v>
      </c>
      <c r="H525">
        <v>5.4</v>
      </c>
      <c r="I525">
        <v>5.0999999999999996</v>
      </c>
      <c r="J525">
        <v>1.81</v>
      </c>
      <c r="M525">
        <v>3.5</v>
      </c>
      <c r="N525">
        <v>50.6</v>
      </c>
      <c r="O525">
        <v>0.89</v>
      </c>
      <c r="P525">
        <v>5.1100000000000003</v>
      </c>
      <c r="Q525">
        <v>7.52</v>
      </c>
      <c r="S525">
        <v>15.1</v>
      </c>
      <c r="T525">
        <v>21.42</v>
      </c>
      <c r="U525">
        <v>0.3</v>
      </c>
      <c r="V525">
        <v>0.02</v>
      </c>
      <c r="X525">
        <v>9.8900000000000002E-2</v>
      </c>
      <c r="Y525">
        <v>1323.15</v>
      </c>
      <c r="Z525">
        <f t="shared" si="8"/>
        <v>0.98899999999999999</v>
      </c>
    </row>
    <row r="526" spans="1:26" x14ac:dyDescent="0.3">
      <c r="A526" t="s">
        <v>600</v>
      </c>
      <c r="B526">
        <v>53.2</v>
      </c>
      <c r="C526">
        <v>1</v>
      </c>
      <c r="D526">
        <v>17.600000000000001</v>
      </c>
      <c r="E526">
        <v>4.87</v>
      </c>
      <c r="G526">
        <v>3.3</v>
      </c>
      <c r="H526">
        <v>6.52</v>
      </c>
      <c r="I526">
        <v>3.9</v>
      </c>
      <c r="J526">
        <v>1.24</v>
      </c>
      <c r="M526">
        <v>5.0999999999999996</v>
      </c>
      <c r="N526">
        <v>50.5</v>
      </c>
      <c r="O526">
        <v>0.71</v>
      </c>
      <c r="P526">
        <v>4.2</v>
      </c>
      <c r="Q526">
        <v>6.08</v>
      </c>
      <c r="S526">
        <v>15.4</v>
      </c>
      <c r="T526">
        <v>22</v>
      </c>
      <c r="U526">
        <v>0.3</v>
      </c>
      <c r="X526">
        <v>0.20399999999999999</v>
      </c>
      <c r="Y526">
        <v>1298.1500000000001</v>
      </c>
      <c r="Z526">
        <f t="shared" si="8"/>
        <v>2.04</v>
      </c>
    </row>
    <row r="527" spans="1:26" x14ac:dyDescent="0.3">
      <c r="A527" t="s">
        <v>601</v>
      </c>
      <c r="B527">
        <v>47.32</v>
      </c>
      <c r="C527">
        <v>0.71</v>
      </c>
      <c r="D527">
        <v>15.19</v>
      </c>
      <c r="E527">
        <v>8.27</v>
      </c>
      <c r="F527">
        <v>0.19</v>
      </c>
      <c r="G527">
        <v>8.08</v>
      </c>
      <c r="H527">
        <v>11.16</v>
      </c>
      <c r="I527">
        <v>1.95</v>
      </c>
      <c r="J527">
        <v>0.67</v>
      </c>
      <c r="K527">
        <v>0</v>
      </c>
      <c r="L527">
        <v>0.12</v>
      </c>
      <c r="M527">
        <v>3.2</v>
      </c>
      <c r="N527">
        <v>51.45</v>
      </c>
      <c r="O527">
        <v>0.32</v>
      </c>
      <c r="P527">
        <v>4.2</v>
      </c>
      <c r="Q527">
        <v>5.53</v>
      </c>
      <c r="R527">
        <v>0.16</v>
      </c>
      <c r="S527">
        <v>16.37</v>
      </c>
      <c r="T527">
        <v>21.51</v>
      </c>
      <c r="U527">
        <v>0.27</v>
      </c>
      <c r="V527">
        <v>0.02</v>
      </c>
      <c r="W527">
        <v>0</v>
      </c>
      <c r="X527">
        <v>0.7</v>
      </c>
      <c r="Y527">
        <v>1372.15</v>
      </c>
      <c r="Z527">
        <f t="shared" si="8"/>
        <v>7</v>
      </c>
    </row>
    <row r="528" spans="1:26" x14ac:dyDescent="0.3">
      <c r="A528" t="s">
        <v>602</v>
      </c>
      <c r="B528">
        <v>47.28</v>
      </c>
      <c r="C528">
        <v>0.81</v>
      </c>
      <c r="D528">
        <v>17.350000000000001</v>
      </c>
      <c r="E528">
        <v>7.78</v>
      </c>
      <c r="F528">
        <v>0.18</v>
      </c>
      <c r="G528">
        <v>6.73</v>
      </c>
      <c r="H528">
        <v>10.07</v>
      </c>
      <c r="I528">
        <v>2.04</v>
      </c>
      <c r="J528">
        <v>0.72</v>
      </c>
      <c r="K528">
        <v>0</v>
      </c>
      <c r="L528">
        <v>0.14000000000000001</v>
      </c>
      <c r="M528">
        <v>4.2</v>
      </c>
      <c r="N528">
        <v>51.88</v>
      </c>
      <c r="O528">
        <v>0.38</v>
      </c>
      <c r="P528">
        <v>3.98</v>
      </c>
      <c r="Q528">
        <v>5.14</v>
      </c>
      <c r="R528">
        <v>0.15</v>
      </c>
      <c r="S528">
        <v>16.36</v>
      </c>
      <c r="T528">
        <v>21.8</v>
      </c>
      <c r="U528">
        <v>0.24</v>
      </c>
      <c r="V528">
        <v>0.01</v>
      </c>
      <c r="W528">
        <v>0</v>
      </c>
      <c r="X528">
        <v>0.7</v>
      </c>
      <c r="Y528">
        <v>1342.15</v>
      </c>
      <c r="Z528">
        <f t="shared" si="8"/>
        <v>7</v>
      </c>
    </row>
    <row r="529" spans="1:26" x14ac:dyDescent="0.3">
      <c r="A529" t="s">
        <v>603</v>
      </c>
      <c r="B529">
        <v>49.99</v>
      </c>
      <c r="C529">
        <v>0.95</v>
      </c>
      <c r="D529">
        <v>18.739999999999998</v>
      </c>
      <c r="E529">
        <v>7.53</v>
      </c>
      <c r="F529">
        <v>0.17</v>
      </c>
      <c r="G529">
        <v>4.68</v>
      </c>
      <c r="H529">
        <v>8.15</v>
      </c>
      <c r="I529">
        <v>1.59</v>
      </c>
      <c r="J529">
        <v>0.89</v>
      </c>
      <c r="K529">
        <v>0</v>
      </c>
      <c r="L529">
        <v>0.19</v>
      </c>
      <c r="M529">
        <v>5.3</v>
      </c>
      <c r="N529">
        <v>46.77</v>
      </c>
      <c r="O529">
        <v>0.91</v>
      </c>
      <c r="P529">
        <v>10.029999999999999</v>
      </c>
      <c r="Q529">
        <v>8.1</v>
      </c>
      <c r="R529">
        <v>0.2</v>
      </c>
      <c r="S529">
        <v>13.65</v>
      </c>
      <c r="T529">
        <v>20.079999999999998</v>
      </c>
      <c r="U529">
        <v>0.34</v>
      </c>
      <c r="V529">
        <v>0</v>
      </c>
      <c r="W529">
        <v>0</v>
      </c>
      <c r="X529">
        <v>0.7</v>
      </c>
      <c r="Y529">
        <v>1312.15</v>
      </c>
      <c r="Z529">
        <f t="shared" si="8"/>
        <v>7</v>
      </c>
    </row>
    <row r="530" spans="1:26" x14ac:dyDescent="0.3">
      <c r="A530" t="s">
        <v>604</v>
      </c>
      <c r="B530">
        <v>49.99</v>
      </c>
      <c r="C530">
        <v>0.95</v>
      </c>
      <c r="D530">
        <v>18.739999999999998</v>
      </c>
      <c r="E530">
        <v>7.53</v>
      </c>
      <c r="F530">
        <v>0.17</v>
      </c>
      <c r="G530">
        <v>4.68</v>
      </c>
      <c r="H530">
        <v>8.15</v>
      </c>
      <c r="I530">
        <v>1.59</v>
      </c>
      <c r="J530">
        <v>0.89</v>
      </c>
      <c r="K530">
        <v>0</v>
      </c>
      <c r="L530">
        <v>0.19</v>
      </c>
      <c r="M530">
        <v>5.3</v>
      </c>
      <c r="N530">
        <v>50.68</v>
      </c>
      <c r="O530">
        <v>0.46</v>
      </c>
      <c r="P530">
        <v>5.33</v>
      </c>
      <c r="Q530">
        <v>7.96</v>
      </c>
      <c r="R530">
        <v>0.25</v>
      </c>
      <c r="S530">
        <v>16.05</v>
      </c>
      <c r="T530">
        <v>19.149999999999999</v>
      </c>
      <c r="U530">
        <v>0.28000000000000003</v>
      </c>
      <c r="V530">
        <v>0</v>
      </c>
      <c r="W530">
        <v>0</v>
      </c>
      <c r="X530">
        <v>0.7</v>
      </c>
      <c r="Y530">
        <v>1312.15</v>
      </c>
      <c r="Z530">
        <f t="shared" si="8"/>
        <v>7</v>
      </c>
    </row>
    <row r="531" spans="1:26" x14ac:dyDescent="0.3">
      <c r="A531" t="s">
        <v>605</v>
      </c>
      <c r="B531">
        <v>47.38</v>
      </c>
      <c r="C531">
        <v>0.82</v>
      </c>
      <c r="D531">
        <v>18.100000000000001</v>
      </c>
      <c r="E531">
        <v>7.85</v>
      </c>
      <c r="F531">
        <v>0.18</v>
      </c>
      <c r="G531">
        <v>6.28</v>
      </c>
      <c r="H531">
        <v>9.6</v>
      </c>
      <c r="I531">
        <v>2.2599999999999998</v>
      </c>
      <c r="J531">
        <v>0.73</v>
      </c>
      <c r="K531">
        <v>0</v>
      </c>
      <c r="L531">
        <v>0.11</v>
      </c>
      <c r="M531">
        <v>5.3</v>
      </c>
      <c r="N531">
        <v>49.04</v>
      </c>
      <c r="O531">
        <v>0.63</v>
      </c>
      <c r="P531">
        <v>7.19</v>
      </c>
      <c r="Q531">
        <v>7.05</v>
      </c>
      <c r="R531">
        <v>0.18</v>
      </c>
      <c r="S531">
        <v>14.95</v>
      </c>
      <c r="T531">
        <v>20.61</v>
      </c>
      <c r="U531">
        <v>0.33</v>
      </c>
      <c r="V531">
        <v>0.03</v>
      </c>
      <c r="W531">
        <v>0</v>
      </c>
      <c r="X531">
        <v>0.7</v>
      </c>
      <c r="Y531">
        <v>1327.15</v>
      </c>
      <c r="Z531">
        <f t="shared" si="8"/>
        <v>7</v>
      </c>
    </row>
    <row r="532" spans="1:26" x14ac:dyDescent="0.3">
      <c r="A532" t="s">
        <v>606</v>
      </c>
      <c r="B532">
        <v>52</v>
      </c>
      <c r="C532">
        <v>0.8</v>
      </c>
      <c r="D532">
        <v>9.1999999999999993</v>
      </c>
      <c r="E532">
        <v>11.4</v>
      </c>
      <c r="F532">
        <v>0.18</v>
      </c>
      <c r="G532">
        <v>11.7</v>
      </c>
      <c r="H532">
        <v>14.2</v>
      </c>
      <c r="I532">
        <v>0.16</v>
      </c>
      <c r="K532">
        <v>0.22</v>
      </c>
      <c r="N532">
        <v>54.6</v>
      </c>
      <c r="O532">
        <v>0.08</v>
      </c>
      <c r="P532">
        <v>0.93</v>
      </c>
      <c r="Q532">
        <v>6</v>
      </c>
      <c r="R532">
        <v>0.13</v>
      </c>
      <c r="S532">
        <v>21.1</v>
      </c>
      <c r="T532">
        <v>16.899999999999999</v>
      </c>
      <c r="U532">
        <v>7.0000000000000007E-2</v>
      </c>
      <c r="W532">
        <v>0.75</v>
      </c>
      <c r="X532">
        <v>1E-4</v>
      </c>
      <c r="Y532">
        <v>1523.15</v>
      </c>
      <c r="Z532">
        <f t="shared" si="8"/>
        <v>1E-3</v>
      </c>
    </row>
    <row r="533" spans="1:26" x14ac:dyDescent="0.3">
      <c r="A533" t="s">
        <v>607</v>
      </c>
      <c r="B533">
        <v>52.33</v>
      </c>
      <c r="C533">
        <v>0.69</v>
      </c>
      <c r="D533">
        <v>7.7</v>
      </c>
      <c r="E533">
        <v>11.7</v>
      </c>
      <c r="F533">
        <v>0.21</v>
      </c>
      <c r="G533">
        <v>13</v>
      </c>
      <c r="H533">
        <v>14.2</v>
      </c>
      <c r="I533">
        <v>0.28999999999999998</v>
      </c>
      <c r="K533">
        <v>0.19</v>
      </c>
      <c r="N533">
        <v>54.2</v>
      </c>
      <c r="O533">
        <v>0.13</v>
      </c>
      <c r="P533">
        <v>1.3</v>
      </c>
      <c r="Q533">
        <v>6.2</v>
      </c>
      <c r="R533">
        <v>0.15</v>
      </c>
      <c r="S533">
        <v>21.1</v>
      </c>
      <c r="T533">
        <v>16.7</v>
      </c>
      <c r="U533">
        <v>0.02</v>
      </c>
      <c r="W533">
        <v>0.72</v>
      </c>
      <c r="X533">
        <v>1E-4</v>
      </c>
      <c r="Y533">
        <v>1523.15</v>
      </c>
      <c r="Z533">
        <f t="shared" si="8"/>
        <v>1E-3</v>
      </c>
    </row>
    <row r="534" spans="1:26" x14ac:dyDescent="0.3">
      <c r="A534" t="s">
        <v>608</v>
      </c>
      <c r="B534">
        <v>53.06</v>
      </c>
      <c r="C534">
        <v>0.96</v>
      </c>
      <c r="D534">
        <v>15.2</v>
      </c>
      <c r="E534">
        <v>8.16</v>
      </c>
      <c r="F534">
        <v>0.1</v>
      </c>
      <c r="G534">
        <v>4.3099999999999996</v>
      </c>
      <c r="H534">
        <v>10.199999999999999</v>
      </c>
      <c r="I534">
        <v>0.35</v>
      </c>
      <c r="K534">
        <v>0.08</v>
      </c>
      <c r="N534">
        <v>52.2</v>
      </c>
      <c r="O534">
        <v>0.34</v>
      </c>
      <c r="P534">
        <v>3.1</v>
      </c>
      <c r="Q534">
        <v>6.3</v>
      </c>
      <c r="R534">
        <v>0.15</v>
      </c>
      <c r="S534">
        <v>16.100000000000001</v>
      </c>
      <c r="T534">
        <v>21.1</v>
      </c>
      <c r="U534">
        <v>7.0000000000000007E-2</v>
      </c>
      <c r="W534">
        <v>0.42</v>
      </c>
      <c r="X534">
        <v>0.2</v>
      </c>
      <c r="Y534">
        <v>1299.1500000000001</v>
      </c>
      <c r="Z534">
        <f t="shared" si="8"/>
        <v>2</v>
      </c>
    </row>
    <row r="535" spans="1:26" x14ac:dyDescent="0.3">
      <c r="A535" t="s">
        <v>609</v>
      </c>
      <c r="B535">
        <v>48.66</v>
      </c>
      <c r="C535">
        <v>0.74</v>
      </c>
      <c r="D535">
        <v>7.77</v>
      </c>
      <c r="E535">
        <v>12.65</v>
      </c>
      <c r="F535">
        <v>0.21</v>
      </c>
      <c r="G535">
        <v>16.03</v>
      </c>
      <c r="H535">
        <v>12.8</v>
      </c>
      <c r="I535">
        <v>0.68</v>
      </c>
      <c r="J535">
        <v>0.05</v>
      </c>
      <c r="K535">
        <v>0.32</v>
      </c>
      <c r="L535">
        <v>0.09</v>
      </c>
      <c r="N535">
        <v>55.58</v>
      </c>
      <c r="O535">
        <v>7.0000000000000007E-2</v>
      </c>
      <c r="P535">
        <v>1.35</v>
      </c>
      <c r="Q535">
        <v>6.84</v>
      </c>
      <c r="R535">
        <v>0.18</v>
      </c>
      <c r="S535">
        <v>25.49</v>
      </c>
      <c r="T535">
        <v>9.89</v>
      </c>
      <c r="U535">
        <v>0.17</v>
      </c>
      <c r="W535">
        <v>0.59</v>
      </c>
      <c r="X535">
        <v>1.5</v>
      </c>
      <c r="Y535">
        <v>1723.15</v>
      </c>
      <c r="Z535">
        <f t="shared" si="8"/>
        <v>15</v>
      </c>
    </row>
    <row r="536" spans="1:26" x14ac:dyDescent="0.3">
      <c r="A536" t="s">
        <v>610</v>
      </c>
      <c r="B536">
        <v>50.76</v>
      </c>
      <c r="C536">
        <v>0.56000000000000005</v>
      </c>
      <c r="D536">
        <v>6.47</v>
      </c>
      <c r="E536">
        <v>12.59</v>
      </c>
      <c r="F536">
        <v>0.22</v>
      </c>
      <c r="G536">
        <v>15.73</v>
      </c>
      <c r="H536">
        <v>12.32</v>
      </c>
      <c r="I536">
        <v>0.87</v>
      </c>
      <c r="J536">
        <v>0.06</v>
      </c>
      <c r="K536">
        <v>0.35</v>
      </c>
      <c r="L536">
        <v>0.06</v>
      </c>
      <c r="M536">
        <v>7.11</v>
      </c>
      <c r="N536">
        <v>54.81</v>
      </c>
      <c r="O536">
        <v>0.04</v>
      </c>
      <c r="P536">
        <v>0.74</v>
      </c>
      <c r="Q536">
        <v>4.51</v>
      </c>
      <c r="R536">
        <v>0.12</v>
      </c>
      <c r="S536">
        <v>20.5</v>
      </c>
      <c r="T536">
        <v>18.3</v>
      </c>
      <c r="U536">
        <v>0.18</v>
      </c>
      <c r="W536">
        <v>0.91</v>
      </c>
      <c r="X536">
        <v>1.5</v>
      </c>
      <c r="Y536">
        <v>1548.15</v>
      </c>
      <c r="Z536">
        <f t="shared" si="8"/>
        <v>15</v>
      </c>
    </row>
    <row r="537" spans="1:26" x14ac:dyDescent="0.3">
      <c r="A537" t="s">
        <v>611</v>
      </c>
      <c r="B537">
        <v>47.63</v>
      </c>
      <c r="C537">
        <v>0.71</v>
      </c>
      <c r="D537">
        <v>18.850000000000001</v>
      </c>
      <c r="E537">
        <v>8.4</v>
      </c>
      <c r="F537">
        <v>0.12</v>
      </c>
      <c r="G537">
        <v>10.48</v>
      </c>
      <c r="H537">
        <v>11.63</v>
      </c>
      <c r="I537">
        <v>1.72</v>
      </c>
      <c r="J537">
        <v>0.05</v>
      </c>
      <c r="K537">
        <v>0.04</v>
      </c>
      <c r="L537">
        <v>0.34</v>
      </c>
      <c r="M537">
        <v>8.69</v>
      </c>
      <c r="N537">
        <v>51.52</v>
      </c>
      <c r="O537">
        <v>0.18</v>
      </c>
      <c r="P537">
        <v>5.68</v>
      </c>
      <c r="Q537">
        <v>4.3600000000000003</v>
      </c>
      <c r="R537">
        <v>7.0000000000000007E-2</v>
      </c>
      <c r="S537">
        <v>17.36</v>
      </c>
      <c r="T537">
        <v>19.62</v>
      </c>
      <c r="U537">
        <v>0.35</v>
      </c>
      <c r="W537">
        <v>0.37</v>
      </c>
      <c r="X537">
        <v>1.5</v>
      </c>
      <c r="Y537">
        <v>1448.15</v>
      </c>
      <c r="Z537">
        <f t="shared" si="8"/>
        <v>15</v>
      </c>
    </row>
    <row r="538" spans="1:26" x14ac:dyDescent="0.3">
      <c r="A538" t="s">
        <v>612</v>
      </c>
      <c r="B538">
        <v>45.99</v>
      </c>
      <c r="C538">
        <v>0.77</v>
      </c>
      <c r="D538">
        <v>16.760000000000002</v>
      </c>
      <c r="E538">
        <v>9.7799999999999994</v>
      </c>
      <c r="F538">
        <v>0.12</v>
      </c>
      <c r="G538">
        <v>13.09</v>
      </c>
      <c r="H538">
        <v>11.29</v>
      </c>
      <c r="I538">
        <v>1.28</v>
      </c>
      <c r="J538">
        <v>0.06</v>
      </c>
      <c r="K538">
        <v>0.09</v>
      </c>
      <c r="L538">
        <v>0.4</v>
      </c>
      <c r="N538">
        <v>50.78</v>
      </c>
      <c r="O538">
        <v>0.13</v>
      </c>
      <c r="P538">
        <v>9.83</v>
      </c>
      <c r="Q538">
        <v>5.88</v>
      </c>
      <c r="R538">
        <v>0.11</v>
      </c>
      <c r="S538">
        <v>20.9</v>
      </c>
      <c r="T538">
        <v>11.68</v>
      </c>
      <c r="U538">
        <v>0.52</v>
      </c>
      <c r="W538">
        <v>0.5</v>
      </c>
      <c r="X538">
        <v>2</v>
      </c>
      <c r="Y538">
        <v>1723.15</v>
      </c>
      <c r="Z538">
        <f t="shared" si="8"/>
        <v>20</v>
      </c>
    </row>
    <row r="539" spans="1:26" x14ac:dyDescent="0.3">
      <c r="A539" t="s">
        <v>613</v>
      </c>
      <c r="B539">
        <v>43.88</v>
      </c>
      <c r="C539">
        <v>1.04</v>
      </c>
      <c r="D539">
        <v>15.36</v>
      </c>
      <c r="E539">
        <v>10.97</v>
      </c>
      <c r="F539">
        <v>0.06</v>
      </c>
      <c r="G539">
        <v>13.45</v>
      </c>
      <c r="H539">
        <v>11.09</v>
      </c>
      <c r="I539">
        <v>2.19</v>
      </c>
      <c r="J539">
        <v>0.08</v>
      </c>
      <c r="K539">
        <v>0.06</v>
      </c>
      <c r="L539">
        <v>0.71</v>
      </c>
      <c r="N539">
        <v>50.99</v>
      </c>
      <c r="O539">
        <v>0.21</v>
      </c>
      <c r="P539">
        <v>8.9</v>
      </c>
      <c r="Q539">
        <v>5.89</v>
      </c>
      <c r="R539">
        <v>0.11</v>
      </c>
      <c r="S539">
        <v>20.51</v>
      </c>
      <c r="T539">
        <v>12.46</v>
      </c>
      <c r="U539">
        <v>0.6</v>
      </c>
      <c r="W539">
        <v>0.24</v>
      </c>
      <c r="X539">
        <v>2</v>
      </c>
      <c r="Y539">
        <v>1698.15</v>
      </c>
      <c r="Z539">
        <f t="shared" si="8"/>
        <v>20</v>
      </c>
    </row>
    <row r="540" spans="1:26" x14ac:dyDescent="0.3">
      <c r="A540" t="s">
        <v>614</v>
      </c>
      <c r="B540">
        <v>72.510000000000005</v>
      </c>
      <c r="C540">
        <v>0.59</v>
      </c>
      <c r="D540">
        <v>13.76</v>
      </c>
      <c r="E540">
        <v>2.0699999999999998</v>
      </c>
      <c r="F540">
        <v>0.13</v>
      </c>
      <c r="G540">
        <v>1</v>
      </c>
      <c r="H540">
        <v>2.2400000000000002</v>
      </c>
      <c r="I540">
        <v>2.73</v>
      </c>
      <c r="J540">
        <v>4.97</v>
      </c>
      <c r="N540">
        <v>51.38</v>
      </c>
      <c r="O540">
        <v>0.59</v>
      </c>
      <c r="P540">
        <v>4.41</v>
      </c>
      <c r="Q540">
        <v>8.7200000000000006</v>
      </c>
      <c r="R540">
        <v>0.41</v>
      </c>
      <c r="S540">
        <v>14.92</v>
      </c>
      <c r="T540">
        <v>18.89</v>
      </c>
      <c r="U540">
        <v>0.38</v>
      </c>
      <c r="X540">
        <v>0.7</v>
      </c>
      <c r="Y540">
        <v>1273.1500000000001</v>
      </c>
      <c r="Z540">
        <f t="shared" si="8"/>
        <v>7</v>
      </c>
    </row>
    <row r="541" spans="1:26" x14ac:dyDescent="0.3">
      <c r="A541" t="s">
        <v>615</v>
      </c>
      <c r="B541">
        <v>72.2</v>
      </c>
      <c r="C541">
        <v>0.39</v>
      </c>
      <c r="D541">
        <v>15.5</v>
      </c>
      <c r="E541">
        <v>1.18</v>
      </c>
      <c r="F541">
        <v>0.04</v>
      </c>
      <c r="G541">
        <v>0.56999999999999995</v>
      </c>
      <c r="H541">
        <v>1.62</v>
      </c>
      <c r="I541">
        <v>3.34</v>
      </c>
      <c r="J541">
        <v>5.17</v>
      </c>
      <c r="N541">
        <v>48.8</v>
      </c>
      <c r="O541">
        <v>1.01</v>
      </c>
      <c r="P541">
        <v>9.6300000000000008</v>
      </c>
      <c r="Q541">
        <v>9.5</v>
      </c>
      <c r="R541">
        <v>0.25</v>
      </c>
      <c r="S541">
        <v>12.38</v>
      </c>
      <c r="T541">
        <v>17.559999999999999</v>
      </c>
      <c r="U541">
        <v>0.89</v>
      </c>
      <c r="X541">
        <v>1.5</v>
      </c>
      <c r="Y541">
        <v>1273.1500000000001</v>
      </c>
      <c r="Z541">
        <f t="shared" si="8"/>
        <v>15</v>
      </c>
    </row>
    <row r="542" spans="1:26" x14ac:dyDescent="0.3">
      <c r="A542" t="s">
        <v>616</v>
      </c>
      <c r="B542">
        <v>74.09</v>
      </c>
      <c r="C542">
        <v>0.63</v>
      </c>
      <c r="D542">
        <v>12.81</v>
      </c>
      <c r="E542">
        <v>1.98</v>
      </c>
      <c r="F542">
        <v>0.03</v>
      </c>
      <c r="G542">
        <v>1.05</v>
      </c>
      <c r="H542">
        <v>1.95</v>
      </c>
      <c r="I542">
        <v>2.59</v>
      </c>
      <c r="J542">
        <v>4.8600000000000003</v>
      </c>
      <c r="N542">
        <v>52.38</v>
      </c>
      <c r="O542">
        <v>0.71</v>
      </c>
      <c r="P542">
        <v>2.4500000000000002</v>
      </c>
      <c r="Q542">
        <v>10.82</v>
      </c>
      <c r="R542">
        <v>0.38</v>
      </c>
      <c r="S542">
        <v>15.76</v>
      </c>
      <c r="T542">
        <v>17.07</v>
      </c>
      <c r="U542">
        <v>0.24</v>
      </c>
      <c r="X542">
        <v>0.5</v>
      </c>
      <c r="Y542">
        <v>1273.1500000000001</v>
      </c>
      <c r="Z542">
        <f t="shared" si="8"/>
        <v>5</v>
      </c>
    </row>
    <row r="543" spans="1:26" x14ac:dyDescent="0.3">
      <c r="A543" t="s">
        <v>617</v>
      </c>
      <c r="B543">
        <v>73.17</v>
      </c>
      <c r="C543">
        <v>0.3</v>
      </c>
      <c r="D543">
        <v>15.02</v>
      </c>
      <c r="E543">
        <v>0.89</v>
      </c>
      <c r="F543">
        <v>0.02</v>
      </c>
      <c r="G543">
        <v>0.33</v>
      </c>
      <c r="H543">
        <v>1.1100000000000001</v>
      </c>
      <c r="I543">
        <v>4.67</v>
      </c>
      <c r="J543">
        <v>4.5</v>
      </c>
      <c r="M543">
        <v>5.0999999999999996</v>
      </c>
      <c r="N543">
        <v>53.21</v>
      </c>
      <c r="O543">
        <v>0.48</v>
      </c>
      <c r="P543">
        <v>4.74</v>
      </c>
      <c r="Q543">
        <v>11.72</v>
      </c>
      <c r="R543">
        <v>0.23</v>
      </c>
      <c r="S543">
        <v>12.84</v>
      </c>
      <c r="T543">
        <v>15.4</v>
      </c>
      <c r="U543">
        <v>1.1100000000000001</v>
      </c>
      <c r="V543">
        <v>0.1</v>
      </c>
      <c r="X543">
        <v>1.5</v>
      </c>
      <c r="Y543">
        <v>1223.1500000000001</v>
      </c>
      <c r="Z543">
        <f t="shared" si="8"/>
        <v>15</v>
      </c>
    </row>
    <row r="544" spans="1:26" x14ac:dyDescent="0.3">
      <c r="A544" t="s">
        <v>618</v>
      </c>
      <c r="B544">
        <v>70.790000000000006</v>
      </c>
      <c r="C544">
        <v>0.09</v>
      </c>
      <c r="D544">
        <v>16.37</v>
      </c>
      <c r="E544">
        <v>0.54</v>
      </c>
      <c r="F544">
        <v>0.05</v>
      </c>
      <c r="G544">
        <v>0.11</v>
      </c>
      <c r="H544">
        <v>1.56</v>
      </c>
      <c r="I544">
        <v>4.18</v>
      </c>
      <c r="J544">
        <v>6.31</v>
      </c>
      <c r="M544">
        <v>5.8</v>
      </c>
      <c r="N544">
        <v>55.88</v>
      </c>
      <c r="O544">
        <v>0.23</v>
      </c>
      <c r="P544">
        <v>21.01</v>
      </c>
      <c r="Q544">
        <v>3.58</v>
      </c>
      <c r="S544">
        <v>2.88</v>
      </c>
      <c r="T544">
        <v>7.94</v>
      </c>
      <c r="U544">
        <v>8.4499999999999993</v>
      </c>
      <c r="V544">
        <v>0.19</v>
      </c>
      <c r="X544">
        <v>3.2</v>
      </c>
      <c r="Y544">
        <v>1273.1500000000001</v>
      </c>
      <c r="Z544">
        <f t="shared" si="8"/>
        <v>32</v>
      </c>
    </row>
    <row r="545" spans="1:26" x14ac:dyDescent="0.3">
      <c r="A545" t="s">
        <v>619</v>
      </c>
      <c r="B545">
        <v>70.099999999999994</v>
      </c>
      <c r="C545">
        <v>0.51</v>
      </c>
      <c r="D545">
        <v>16.43</v>
      </c>
      <c r="E545">
        <v>1.28</v>
      </c>
      <c r="F545">
        <v>0.04</v>
      </c>
      <c r="G545">
        <v>0.28999999999999998</v>
      </c>
      <c r="H545">
        <v>2.0099999999999998</v>
      </c>
      <c r="I545">
        <v>4.2</v>
      </c>
      <c r="J545">
        <v>5.14</v>
      </c>
      <c r="M545">
        <v>2</v>
      </c>
      <c r="N545">
        <v>53.63</v>
      </c>
      <c r="O545">
        <v>0.61</v>
      </c>
      <c r="P545">
        <v>19.600000000000001</v>
      </c>
      <c r="Q545">
        <v>4.93</v>
      </c>
      <c r="R545">
        <v>0.22</v>
      </c>
      <c r="S545">
        <v>3.05</v>
      </c>
      <c r="T545">
        <v>10.5</v>
      </c>
      <c r="U545">
        <v>7.65</v>
      </c>
      <c r="V545">
        <v>0.09</v>
      </c>
      <c r="X545">
        <v>3.2</v>
      </c>
      <c r="Y545">
        <v>1373.15</v>
      </c>
      <c r="Z545">
        <f t="shared" si="8"/>
        <v>32</v>
      </c>
    </row>
    <row r="546" spans="1:26" x14ac:dyDescent="0.3">
      <c r="A546" t="s">
        <v>620</v>
      </c>
      <c r="B546">
        <v>74.86</v>
      </c>
      <c r="C546">
        <v>0.1</v>
      </c>
      <c r="D546">
        <v>16.440000000000001</v>
      </c>
      <c r="E546">
        <v>0.42</v>
      </c>
      <c r="F546">
        <v>0.02</v>
      </c>
      <c r="G546">
        <v>0.03</v>
      </c>
      <c r="H546">
        <v>0.97</v>
      </c>
      <c r="I546">
        <v>3.02</v>
      </c>
      <c r="J546">
        <v>4.1399999999999997</v>
      </c>
      <c r="M546">
        <v>3.8</v>
      </c>
      <c r="N546">
        <v>53.64</v>
      </c>
      <c r="O546">
        <v>0.76</v>
      </c>
      <c r="P546">
        <v>18.649999999999999</v>
      </c>
      <c r="Q546">
        <v>3.12</v>
      </c>
      <c r="R546">
        <v>0.11</v>
      </c>
      <c r="S546">
        <v>4.49</v>
      </c>
      <c r="T546">
        <v>10.96</v>
      </c>
      <c r="U546">
        <v>7.21</v>
      </c>
      <c r="V546">
        <v>0.06</v>
      </c>
      <c r="X546">
        <v>2.7</v>
      </c>
      <c r="Y546">
        <v>1348.15</v>
      </c>
      <c r="Z546">
        <f t="shared" si="8"/>
        <v>27</v>
      </c>
    </row>
    <row r="547" spans="1:26" x14ac:dyDescent="0.3">
      <c r="A547" t="s">
        <v>621</v>
      </c>
      <c r="B547">
        <v>73.41</v>
      </c>
      <c r="C547">
        <v>0.11</v>
      </c>
      <c r="D547">
        <v>15.55</v>
      </c>
      <c r="E547">
        <v>0.42</v>
      </c>
      <c r="F547">
        <v>0.03</v>
      </c>
      <c r="G547">
        <v>0.04</v>
      </c>
      <c r="H547">
        <v>0.79</v>
      </c>
      <c r="I547">
        <v>2.77</v>
      </c>
      <c r="J547">
        <v>6.88</v>
      </c>
      <c r="M547">
        <v>8.5</v>
      </c>
      <c r="N547">
        <v>57.07</v>
      </c>
      <c r="O547">
        <v>0.09</v>
      </c>
      <c r="P547">
        <v>25.13</v>
      </c>
      <c r="Q547">
        <v>1.32</v>
      </c>
      <c r="R547">
        <v>0.09</v>
      </c>
      <c r="S547">
        <v>0.3</v>
      </c>
      <c r="T547">
        <v>6.07</v>
      </c>
      <c r="U547">
        <v>9.5299999999999994</v>
      </c>
      <c r="V547">
        <v>0.06</v>
      </c>
      <c r="X547">
        <v>2.7</v>
      </c>
      <c r="Y547">
        <v>1298.1500000000001</v>
      </c>
      <c r="Z547">
        <f t="shared" si="8"/>
        <v>27</v>
      </c>
    </row>
    <row r="548" spans="1:26" x14ac:dyDescent="0.3">
      <c r="A548" t="s">
        <v>622</v>
      </c>
      <c r="B548">
        <v>70.64</v>
      </c>
      <c r="C548">
        <v>0.59</v>
      </c>
      <c r="D548">
        <v>16.54</v>
      </c>
      <c r="E548">
        <v>0.97</v>
      </c>
      <c r="F548">
        <v>0.01</v>
      </c>
      <c r="G548">
        <v>0.26</v>
      </c>
      <c r="H548">
        <v>1.76</v>
      </c>
      <c r="I548">
        <v>3.91</v>
      </c>
      <c r="J548">
        <v>5.32</v>
      </c>
      <c r="M548">
        <v>2.2000000000000002</v>
      </c>
      <c r="N548">
        <v>51.61</v>
      </c>
      <c r="O548">
        <v>1.1100000000000001</v>
      </c>
      <c r="P548">
        <v>17.059999999999999</v>
      </c>
      <c r="Q548">
        <v>4.71</v>
      </c>
      <c r="R548">
        <v>0.15</v>
      </c>
      <c r="S548">
        <v>6.43</v>
      </c>
      <c r="T548">
        <v>13.51</v>
      </c>
      <c r="U548">
        <v>5.22</v>
      </c>
      <c r="V548">
        <v>0.05</v>
      </c>
      <c r="X548">
        <v>2.7</v>
      </c>
      <c r="Y548">
        <v>1423.15</v>
      </c>
      <c r="Z548">
        <f t="shared" si="8"/>
        <v>27</v>
      </c>
    </row>
    <row r="549" spans="1:26" x14ac:dyDescent="0.3">
      <c r="A549" t="s">
        <v>623</v>
      </c>
      <c r="B549">
        <v>71.48</v>
      </c>
      <c r="C549">
        <v>0.52</v>
      </c>
      <c r="D549">
        <v>16.32</v>
      </c>
      <c r="E549">
        <v>0.78</v>
      </c>
      <c r="F549">
        <v>0.03</v>
      </c>
      <c r="G549">
        <v>0.24</v>
      </c>
      <c r="H549">
        <v>1.55</v>
      </c>
      <c r="I549">
        <v>3.85</v>
      </c>
      <c r="J549">
        <v>5.23</v>
      </c>
      <c r="M549">
        <v>2.5</v>
      </c>
      <c r="N549">
        <v>52.15</v>
      </c>
      <c r="O549">
        <v>1.1599999999999999</v>
      </c>
      <c r="P549">
        <v>18.420000000000002</v>
      </c>
      <c r="Q549">
        <v>3.96</v>
      </c>
      <c r="R549">
        <v>0.13</v>
      </c>
      <c r="S549">
        <v>4.91</v>
      </c>
      <c r="T549">
        <v>12.97</v>
      </c>
      <c r="U549">
        <v>5.91</v>
      </c>
      <c r="V549">
        <v>0.12</v>
      </c>
      <c r="X549">
        <v>2.7</v>
      </c>
      <c r="Y549">
        <v>1398.15</v>
      </c>
      <c r="Z549">
        <f t="shared" si="8"/>
        <v>27</v>
      </c>
    </row>
    <row r="550" spans="1:26" x14ac:dyDescent="0.3">
      <c r="A550" t="s">
        <v>624</v>
      </c>
      <c r="B550">
        <v>73.3</v>
      </c>
      <c r="C550">
        <v>0.21</v>
      </c>
      <c r="D550">
        <v>16.079999999999998</v>
      </c>
      <c r="E550">
        <v>0.59</v>
      </c>
      <c r="F550">
        <v>7.0000000000000007E-2</v>
      </c>
      <c r="G550">
        <v>0.08</v>
      </c>
      <c r="H550">
        <v>0.93</v>
      </c>
      <c r="I550">
        <v>3.92</v>
      </c>
      <c r="J550">
        <v>4.83</v>
      </c>
      <c r="M550">
        <v>2.5</v>
      </c>
      <c r="N550">
        <v>54.49</v>
      </c>
      <c r="O550">
        <v>0.48</v>
      </c>
      <c r="P550">
        <v>19.920000000000002</v>
      </c>
      <c r="Q550">
        <v>4.1900000000000004</v>
      </c>
      <c r="S550">
        <v>4.13</v>
      </c>
      <c r="T550">
        <v>8.84</v>
      </c>
      <c r="U550">
        <v>8.16</v>
      </c>
      <c r="V550">
        <v>0.05</v>
      </c>
      <c r="X550">
        <v>3.2</v>
      </c>
      <c r="Y550">
        <v>1323.15</v>
      </c>
      <c r="Z550">
        <f t="shared" si="8"/>
        <v>32</v>
      </c>
    </row>
    <row r="551" spans="1:26" x14ac:dyDescent="0.3">
      <c r="A551" t="s">
        <v>625</v>
      </c>
      <c r="B551">
        <v>73.8</v>
      </c>
      <c r="C551">
        <v>0.28999999999999998</v>
      </c>
      <c r="D551">
        <v>16.57</v>
      </c>
      <c r="E551">
        <v>0.78</v>
      </c>
      <c r="F551">
        <v>0.03</v>
      </c>
      <c r="G551">
        <v>0.11</v>
      </c>
      <c r="H551">
        <v>1.0900000000000001</v>
      </c>
      <c r="I551">
        <v>3.04</v>
      </c>
      <c r="J551">
        <v>4.3</v>
      </c>
      <c r="M551">
        <v>3.5</v>
      </c>
      <c r="N551">
        <v>52.51</v>
      </c>
      <c r="O551">
        <v>1.31</v>
      </c>
      <c r="P551">
        <v>19.100000000000001</v>
      </c>
      <c r="Q551">
        <v>3.62</v>
      </c>
      <c r="R551">
        <v>0.15</v>
      </c>
      <c r="S551">
        <v>4.1500000000000004</v>
      </c>
      <c r="T551">
        <v>12.1</v>
      </c>
      <c r="U551">
        <v>6.98</v>
      </c>
      <c r="V551">
        <v>0.03</v>
      </c>
      <c r="X551">
        <v>2.7</v>
      </c>
      <c r="Y551">
        <v>1373.15</v>
      </c>
      <c r="Z551">
        <f t="shared" si="8"/>
        <v>27</v>
      </c>
    </row>
    <row r="552" spans="1:26" x14ac:dyDescent="0.3">
      <c r="A552" t="s">
        <v>626</v>
      </c>
      <c r="B552">
        <v>72.89</v>
      </c>
      <c r="C552">
        <v>0.38</v>
      </c>
      <c r="D552">
        <v>15.32</v>
      </c>
      <c r="E552">
        <v>1.1499999999999999</v>
      </c>
      <c r="F552">
        <v>0.01</v>
      </c>
      <c r="G552">
        <v>0.22</v>
      </c>
      <c r="H552">
        <v>0.89</v>
      </c>
      <c r="I552">
        <v>4.99</v>
      </c>
      <c r="J552">
        <v>4.1399999999999997</v>
      </c>
      <c r="M552">
        <v>3.1</v>
      </c>
      <c r="N552">
        <v>53.06</v>
      </c>
      <c r="O552">
        <v>0.66</v>
      </c>
      <c r="P552">
        <v>8.67</v>
      </c>
      <c r="Q552">
        <v>7.22</v>
      </c>
      <c r="R552">
        <v>0.2</v>
      </c>
      <c r="S552">
        <v>10.94</v>
      </c>
      <c r="T552">
        <v>15.87</v>
      </c>
      <c r="U552">
        <v>3.39</v>
      </c>
      <c r="V552">
        <v>0.05</v>
      </c>
      <c r="X552">
        <v>2.1</v>
      </c>
      <c r="Y552">
        <v>1298.1500000000001</v>
      </c>
      <c r="Z552">
        <f t="shared" si="8"/>
        <v>21</v>
      </c>
    </row>
    <row r="553" spans="1:26" x14ac:dyDescent="0.3">
      <c r="A553" t="s">
        <v>627</v>
      </c>
      <c r="B553">
        <v>72.16</v>
      </c>
      <c r="C553">
        <v>0.37</v>
      </c>
      <c r="D553">
        <v>16.05</v>
      </c>
      <c r="E553">
        <v>0.65</v>
      </c>
      <c r="F553">
        <v>0.03</v>
      </c>
      <c r="G553">
        <v>0.12</v>
      </c>
      <c r="H553">
        <v>0.88</v>
      </c>
      <c r="I553">
        <v>3.6</v>
      </c>
      <c r="J553">
        <v>6.13</v>
      </c>
      <c r="M553">
        <v>2.1</v>
      </c>
      <c r="N553">
        <v>54.72</v>
      </c>
      <c r="O553">
        <v>0.71</v>
      </c>
      <c r="P553">
        <v>14.56</v>
      </c>
      <c r="Q553">
        <v>5.98</v>
      </c>
      <c r="R553">
        <v>0.12</v>
      </c>
      <c r="S553">
        <v>6.21</v>
      </c>
      <c r="T553">
        <v>10.46</v>
      </c>
      <c r="U553">
        <v>6.44</v>
      </c>
      <c r="V553">
        <v>0.09</v>
      </c>
      <c r="X553">
        <v>3</v>
      </c>
      <c r="Y553">
        <v>1348.15</v>
      </c>
      <c r="Z553">
        <f t="shared" si="8"/>
        <v>30</v>
      </c>
    </row>
    <row r="554" spans="1:26" x14ac:dyDescent="0.3">
      <c r="A554" t="s">
        <v>627</v>
      </c>
      <c r="B554">
        <v>72.16</v>
      </c>
      <c r="C554">
        <v>0.37</v>
      </c>
      <c r="D554">
        <v>16.05</v>
      </c>
      <c r="E554">
        <v>0.65</v>
      </c>
      <c r="F554">
        <v>0.03</v>
      </c>
      <c r="G554">
        <v>0.12</v>
      </c>
      <c r="H554">
        <v>0.88</v>
      </c>
      <c r="I554">
        <v>3.6</v>
      </c>
      <c r="J554">
        <v>6.13</v>
      </c>
      <c r="M554">
        <v>2.1</v>
      </c>
      <c r="N554">
        <v>54.72</v>
      </c>
      <c r="O554">
        <v>0.71</v>
      </c>
      <c r="P554">
        <v>14.56</v>
      </c>
      <c r="Q554">
        <v>5.98</v>
      </c>
      <c r="R554">
        <v>0.12</v>
      </c>
      <c r="S554">
        <v>6.21</v>
      </c>
      <c r="T554">
        <v>10.46</v>
      </c>
      <c r="U554">
        <v>6.44</v>
      </c>
      <c r="V554">
        <v>0.09</v>
      </c>
      <c r="X554">
        <v>3</v>
      </c>
      <c r="Y554">
        <v>1348.15</v>
      </c>
      <c r="Z554">
        <f t="shared" si="8"/>
        <v>30</v>
      </c>
    </row>
    <row r="555" spans="1:26" x14ac:dyDescent="0.3">
      <c r="A555" t="s">
        <v>628</v>
      </c>
      <c r="B555">
        <v>72.63</v>
      </c>
      <c r="C555">
        <v>0.21</v>
      </c>
      <c r="D555">
        <v>15.85</v>
      </c>
      <c r="E555">
        <v>0.7</v>
      </c>
      <c r="F555">
        <v>0.1</v>
      </c>
      <c r="G555">
        <v>0.23</v>
      </c>
      <c r="H555">
        <v>1.1200000000000001</v>
      </c>
      <c r="I555">
        <v>5.2</v>
      </c>
      <c r="J555">
        <v>3.95</v>
      </c>
      <c r="M555">
        <v>6.3</v>
      </c>
      <c r="N555">
        <v>53.98</v>
      </c>
      <c r="O555">
        <v>0.71</v>
      </c>
      <c r="P555">
        <v>9.99</v>
      </c>
      <c r="Q555">
        <v>5.92</v>
      </c>
      <c r="R555">
        <v>0.11</v>
      </c>
      <c r="S555">
        <v>11.21</v>
      </c>
      <c r="T555">
        <v>15.01</v>
      </c>
      <c r="U555">
        <v>3.68</v>
      </c>
      <c r="V555">
        <v>0.1</v>
      </c>
      <c r="X555">
        <v>2.1</v>
      </c>
      <c r="Y555">
        <v>1248.1500000000001</v>
      </c>
      <c r="Z555">
        <f t="shared" si="8"/>
        <v>21</v>
      </c>
    </row>
    <row r="556" spans="1:26" x14ac:dyDescent="0.3">
      <c r="A556" t="s">
        <v>629</v>
      </c>
      <c r="B556">
        <v>75.48</v>
      </c>
      <c r="C556">
        <v>0.17</v>
      </c>
      <c r="D556">
        <v>16.62</v>
      </c>
      <c r="E556">
        <v>0.52</v>
      </c>
      <c r="F556">
        <v>0.02</v>
      </c>
      <c r="G556">
        <v>0.1</v>
      </c>
      <c r="H556">
        <v>0.98</v>
      </c>
      <c r="I556">
        <v>2.1</v>
      </c>
      <c r="J556">
        <v>4</v>
      </c>
      <c r="M556">
        <v>7.3</v>
      </c>
      <c r="N556">
        <v>55.7</v>
      </c>
      <c r="O556">
        <v>0.37</v>
      </c>
      <c r="P556">
        <v>17.68</v>
      </c>
      <c r="Q556">
        <v>4.8899999999999997</v>
      </c>
      <c r="R556">
        <v>0.13</v>
      </c>
      <c r="S556">
        <v>4.07</v>
      </c>
      <c r="T556">
        <v>8.85</v>
      </c>
      <c r="U556">
        <v>7.76</v>
      </c>
      <c r="V556">
        <v>0.11</v>
      </c>
      <c r="X556">
        <v>3</v>
      </c>
      <c r="Y556">
        <v>1248.1500000000001</v>
      </c>
      <c r="Z556">
        <f t="shared" si="8"/>
        <v>30</v>
      </c>
    </row>
    <row r="557" spans="1:26" x14ac:dyDescent="0.3">
      <c r="A557" t="s">
        <v>629</v>
      </c>
      <c r="B557">
        <v>75.48</v>
      </c>
      <c r="C557">
        <v>0.17</v>
      </c>
      <c r="D557">
        <v>16.62</v>
      </c>
      <c r="E557">
        <v>0.52</v>
      </c>
      <c r="F557">
        <v>0.02</v>
      </c>
      <c r="G557">
        <v>0.1</v>
      </c>
      <c r="H557">
        <v>0.98</v>
      </c>
      <c r="I557">
        <v>2.1</v>
      </c>
      <c r="J557">
        <v>4</v>
      </c>
      <c r="M557">
        <v>7.3</v>
      </c>
      <c r="N557">
        <v>55.7</v>
      </c>
      <c r="O557">
        <v>0.37</v>
      </c>
      <c r="P557">
        <v>17.68</v>
      </c>
      <c r="Q557">
        <v>4.8899999999999997</v>
      </c>
      <c r="R557">
        <v>0.13</v>
      </c>
      <c r="S557">
        <v>4.07</v>
      </c>
      <c r="T557">
        <v>8.85</v>
      </c>
      <c r="U557">
        <v>7.76</v>
      </c>
      <c r="V557">
        <v>0.11</v>
      </c>
      <c r="X557">
        <v>3</v>
      </c>
      <c r="Y557">
        <v>1248.1500000000001</v>
      </c>
      <c r="Z557">
        <f t="shared" si="8"/>
        <v>30</v>
      </c>
    </row>
    <row r="558" spans="1:26" x14ac:dyDescent="0.3">
      <c r="A558" t="s">
        <v>630</v>
      </c>
      <c r="B558">
        <v>73.510000000000005</v>
      </c>
      <c r="C558">
        <v>0.18</v>
      </c>
      <c r="D558">
        <v>15.44</v>
      </c>
      <c r="E558">
        <v>0.69</v>
      </c>
      <c r="G558">
        <v>7.0000000000000007E-2</v>
      </c>
      <c r="H558">
        <v>0.78</v>
      </c>
      <c r="I558">
        <v>3.11</v>
      </c>
      <c r="J558">
        <v>6.22</v>
      </c>
      <c r="M558">
        <v>2.9</v>
      </c>
      <c r="N558">
        <v>55.65</v>
      </c>
      <c r="O558">
        <v>0.4</v>
      </c>
      <c r="P558">
        <v>19.21</v>
      </c>
      <c r="Q558">
        <v>4.13</v>
      </c>
      <c r="R558">
        <v>0.05</v>
      </c>
      <c r="S558">
        <v>3.62</v>
      </c>
      <c r="T558">
        <v>9.0299999999999994</v>
      </c>
      <c r="U558">
        <v>7.64</v>
      </c>
      <c r="V558">
        <v>0.16</v>
      </c>
      <c r="X558">
        <v>3</v>
      </c>
      <c r="Y558">
        <v>1283.1500000000001</v>
      </c>
      <c r="Z558">
        <f t="shared" si="8"/>
        <v>30</v>
      </c>
    </row>
    <row r="559" spans="1:26" x14ac:dyDescent="0.3">
      <c r="A559" t="s">
        <v>630</v>
      </c>
      <c r="B559">
        <v>73.510000000000005</v>
      </c>
      <c r="C559">
        <v>0.18</v>
      </c>
      <c r="D559">
        <v>15.44</v>
      </c>
      <c r="E559">
        <v>0.69</v>
      </c>
      <c r="G559">
        <v>7.0000000000000007E-2</v>
      </c>
      <c r="H559">
        <v>0.78</v>
      </c>
      <c r="I559">
        <v>3.11</v>
      </c>
      <c r="J559">
        <v>6.22</v>
      </c>
      <c r="M559">
        <v>2.9</v>
      </c>
      <c r="N559">
        <v>55.65</v>
      </c>
      <c r="O559">
        <v>0.4</v>
      </c>
      <c r="P559">
        <v>19.21</v>
      </c>
      <c r="Q559">
        <v>4.13</v>
      </c>
      <c r="R559">
        <v>0.05</v>
      </c>
      <c r="S559">
        <v>3.62</v>
      </c>
      <c r="T559">
        <v>9.0299999999999994</v>
      </c>
      <c r="U559">
        <v>7.64</v>
      </c>
      <c r="V559">
        <v>0.16</v>
      </c>
      <c r="X559">
        <v>3</v>
      </c>
      <c r="Y559">
        <v>1283.1500000000001</v>
      </c>
      <c r="Z559">
        <f t="shared" si="8"/>
        <v>30</v>
      </c>
    </row>
    <row r="560" spans="1:26" x14ac:dyDescent="0.3">
      <c r="A560" t="s">
        <v>631</v>
      </c>
      <c r="B560">
        <v>72.67</v>
      </c>
      <c r="C560">
        <v>0.3</v>
      </c>
      <c r="D560">
        <v>15.6</v>
      </c>
      <c r="E560">
        <v>0.83</v>
      </c>
      <c r="G560">
        <v>0.27</v>
      </c>
      <c r="H560">
        <v>1.17</v>
      </c>
      <c r="I560">
        <v>5.25</v>
      </c>
      <c r="J560">
        <v>3.91</v>
      </c>
      <c r="M560">
        <v>8.1</v>
      </c>
      <c r="N560">
        <v>52.87</v>
      </c>
      <c r="O560">
        <v>0.7</v>
      </c>
      <c r="P560">
        <v>9.4499999999999993</v>
      </c>
      <c r="Q560">
        <v>6.06</v>
      </c>
      <c r="R560">
        <v>0.18</v>
      </c>
      <c r="S560">
        <v>11.53</v>
      </c>
      <c r="T560">
        <v>15.65</v>
      </c>
      <c r="U560">
        <v>3.43</v>
      </c>
      <c r="V560">
        <v>0.11</v>
      </c>
      <c r="X560">
        <v>2.1</v>
      </c>
      <c r="Y560">
        <v>1233.1500000000001</v>
      </c>
      <c r="Z560">
        <f t="shared" si="8"/>
        <v>21</v>
      </c>
    </row>
    <row r="561" spans="1:26" x14ac:dyDescent="0.3">
      <c r="A561" t="s">
        <v>632</v>
      </c>
      <c r="B561">
        <v>73</v>
      </c>
      <c r="C561">
        <v>0.21</v>
      </c>
      <c r="D561">
        <v>15.74</v>
      </c>
      <c r="E561">
        <v>0.5</v>
      </c>
      <c r="F561">
        <v>0.03</v>
      </c>
      <c r="G561">
        <v>0.27</v>
      </c>
      <c r="H561">
        <v>0.94</v>
      </c>
      <c r="I561">
        <v>5.51</v>
      </c>
      <c r="J561">
        <v>3.81</v>
      </c>
      <c r="M561">
        <v>9.8000000000000007</v>
      </c>
      <c r="N561">
        <v>52.81</v>
      </c>
      <c r="O561">
        <v>0.75</v>
      </c>
      <c r="P561">
        <v>11.06</v>
      </c>
      <c r="Q561">
        <v>6</v>
      </c>
      <c r="R561">
        <v>0.15</v>
      </c>
      <c r="S561">
        <v>9.56</v>
      </c>
      <c r="T561">
        <v>14.38</v>
      </c>
      <c r="U561">
        <v>4.0599999999999996</v>
      </c>
      <c r="V561">
        <v>0.42</v>
      </c>
      <c r="X561">
        <v>2.1</v>
      </c>
      <c r="Y561">
        <v>1213.1500000000001</v>
      </c>
      <c r="Z561">
        <f t="shared" si="8"/>
        <v>21</v>
      </c>
    </row>
    <row r="562" spans="1:26" x14ac:dyDescent="0.3">
      <c r="A562" t="s">
        <v>633</v>
      </c>
      <c r="B562">
        <v>71.25</v>
      </c>
      <c r="C562">
        <v>0.49</v>
      </c>
      <c r="D562">
        <v>16.14</v>
      </c>
      <c r="E562">
        <v>0.69</v>
      </c>
      <c r="F562">
        <v>0.06</v>
      </c>
      <c r="G562">
        <v>0.39</v>
      </c>
      <c r="H562">
        <v>1.52</v>
      </c>
      <c r="I562">
        <v>4.05</v>
      </c>
      <c r="J562">
        <v>5.41</v>
      </c>
      <c r="M562">
        <v>1.8</v>
      </c>
      <c r="N562">
        <v>52.22</v>
      </c>
      <c r="O562">
        <v>0.9</v>
      </c>
      <c r="P562">
        <v>10.72</v>
      </c>
      <c r="Q562">
        <v>3.89</v>
      </c>
      <c r="R562">
        <v>0.19</v>
      </c>
      <c r="S562">
        <v>11.38</v>
      </c>
      <c r="T562">
        <v>18.04</v>
      </c>
      <c r="U562">
        <v>3</v>
      </c>
      <c r="V562">
        <v>0.08</v>
      </c>
      <c r="X562">
        <v>2.1</v>
      </c>
      <c r="Y562">
        <v>1333.15</v>
      </c>
      <c r="Z562">
        <f t="shared" si="8"/>
        <v>21</v>
      </c>
    </row>
    <row r="563" spans="1:26" x14ac:dyDescent="0.3">
      <c r="A563" t="s">
        <v>634</v>
      </c>
      <c r="B563">
        <v>74.7</v>
      </c>
      <c r="C563">
        <v>0.31</v>
      </c>
      <c r="D563">
        <v>14.9</v>
      </c>
      <c r="E563">
        <v>1.86</v>
      </c>
      <c r="F563">
        <v>0.05</v>
      </c>
      <c r="G563">
        <v>0.41</v>
      </c>
      <c r="H563">
        <v>2.97</v>
      </c>
      <c r="I563">
        <v>2.37</v>
      </c>
      <c r="J563">
        <v>2.2999999999999998</v>
      </c>
      <c r="M563">
        <v>2.4</v>
      </c>
      <c r="N563">
        <v>52.3</v>
      </c>
      <c r="O563">
        <v>0.43</v>
      </c>
      <c r="P563">
        <v>3.15</v>
      </c>
      <c r="Q563">
        <v>9.1</v>
      </c>
      <c r="R563">
        <v>0.65</v>
      </c>
      <c r="S563">
        <v>14.5</v>
      </c>
      <c r="T563">
        <v>19</v>
      </c>
      <c r="U563">
        <v>0.42</v>
      </c>
      <c r="X563">
        <v>0.3</v>
      </c>
      <c r="Y563">
        <v>1148.1500000000001</v>
      </c>
      <c r="Z563">
        <f t="shared" si="8"/>
        <v>3</v>
      </c>
    </row>
    <row r="564" spans="1:26" x14ac:dyDescent="0.3">
      <c r="A564" t="s">
        <v>635</v>
      </c>
      <c r="B564">
        <v>75.7</v>
      </c>
      <c r="C564">
        <v>0.36</v>
      </c>
      <c r="D564">
        <v>12.6</v>
      </c>
      <c r="E564">
        <v>2.02</v>
      </c>
      <c r="F564">
        <v>0.18</v>
      </c>
      <c r="G564">
        <v>0.48</v>
      </c>
      <c r="H564">
        <v>2.98</v>
      </c>
      <c r="I564">
        <v>2.6</v>
      </c>
      <c r="J564">
        <v>2.76</v>
      </c>
      <c r="M564">
        <v>5.5</v>
      </c>
      <c r="N564">
        <v>51.5</v>
      </c>
      <c r="O564">
        <v>0.41</v>
      </c>
      <c r="P564">
        <v>2.7</v>
      </c>
      <c r="Q564">
        <v>7.9</v>
      </c>
      <c r="R564">
        <v>0.82</v>
      </c>
      <c r="S564">
        <v>15.2</v>
      </c>
      <c r="T564">
        <v>20.100000000000001</v>
      </c>
      <c r="U564">
        <v>0.42</v>
      </c>
      <c r="X564">
        <v>0.3</v>
      </c>
      <c r="Y564">
        <v>1173.1500000000001</v>
      </c>
      <c r="Z564">
        <f t="shared" si="8"/>
        <v>3</v>
      </c>
    </row>
    <row r="565" spans="1:26" x14ac:dyDescent="0.3">
      <c r="A565" t="s">
        <v>636</v>
      </c>
      <c r="B565">
        <v>76</v>
      </c>
      <c r="C565">
        <v>0.48</v>
      </c>
      <c r="D565">
        <v>13.2</v>
      </c>
      <c r="E565">
        <v>2.46</v>
      </c>
      <c r="F565">
        <v>7.0000000000000007E-2</v>
      </c>
      <c r="G565">
        <v>0.64</v>
      </c>
      <c r="H565">
        <v>2.82</v>
      </c>
      <c r="I565">
        <v>1.63</v>
      </c>
      <c r="J565">
        <v>2.34</v>
      </c>
      <c r="M565">
        <v>1.7</v>
      </c>
      <c r="N565">
        <v>50.1</v>
      </c>
      <c r="O565">
        <v>0.53</v>
      </c>
      <c r="P565">
        <v>3.85</v>
      </c>
      <c r="Q565">
        <v>10.199999999999999</v>
      </c>
      <c r="R565">
        <v>0.57999999999999996</v>
      </c>
      <c r="S565">
        <v>14</v>
      </c>
      <c r="T565">
        <v>19.399999999999999</v>
      </c>
      <c r="U565">
        <v>0.39</v>
      </c>
      <c r="X565">
        <v>0.5</v>
      </c>
      <c r="Y565">
        <v>1198.1500000000001</v>
      </c>
      <c r="Z565">
        <f t="shared" si="8"/>
        <v>5</v>
      </c>
    </row>
    <row r="566" spans="1:26" x14ac:dyDescent="0.3">
      <c r="A566" t="s">
        <v>637</v>
      </c>
      <c r="B566">
        <v>74.900000000000006</v>
      </c>
      <c r="C566">
        <v>0.38</v>
      </c>
      <c r="D566">
        <v>13.6</v>
      </c>
      <c r="E566">
        <v>1.27</v>
      </c>
      <c r="F566">
        <v>0.16</v>
      </c>
      <c r="G566">
        <v>0.54</v>
      </c>
      <c r="H566">
        <v>3.01</v>
      </c>
      <c r="I566">
        <v>3.1</v>
      </c>
      <c r="J566">
        <v>2.63</v>
      </c>
      <c r="M566">
        <v>1.6</v>
      </c>
      <c r="N566">
        <v>52.1</v>
      </c>
      <c r="O566">
        <v>0.35</v>
      </c>
      <c r="P566">
        <v>2.33</v>
      </c>
      <c r="Q566">
        <v>6.6</v>
      </c>
      <c r="R566">
        <v>0.51</v>
      </c>
      <c r="S566">
        <v>15.9</v>
      </c>
      <c r="T566">
        <v>20.8</v>
      </c>
      <c r="U566">
        <v>0.51</v>
      </c>
      <c r="X566">
        <v>0.3</v>
      </c>
      <c r="Y566">
        <v>1198.1500000000001</v>
      </c>
      <c r="Z566">
        <f t="shared" si="8"/>
        <v>3</v>
      </c>
    </row>
    <row r="567" spans="1:26" x14ac:dyDescent="0.3">
      <c r="A567" t="s">
        <v>638</v>
      </c>
      <c r="B567">
        <v>75</v>
      </c>
      <c r="C567">
        <v>0.41</v>
      </c>
      <c r="D567">
        <v>13.2</v>
      </c>
      <c r="E567">
        <v>2.42</v>
      </c>
      <c r="F567">
        <v>0.11</v>
      </c>
      <c r="G567">
        <v>0.64</v>
      </c>
      <c r="H567">
        <v>2.0299999999999998</v>
      </c>
      <c r="I567">
        <v>1.88</v>
      </c>
      <c r="J567">
        <v>3.88</v>
      </c>
      <c r="M567">
        <v>3.9</v>
      </c>
      <c r="N567">
        <v>48.9</v>
      </c>
      <c r="O567">
        <v>0.63</v>
      </c>
      <c r="P567">
        <v>3.3</v>
      </c>
      <c r="Q567">
        <v>11.2</v>
      </c>
      <c r="R567">
        <v>0.46</v>
      </c>
      <c r="S567">
        <v>14.4</v>
      </c>
      <c r="T567">
        <v>17.5</v>
      </c>
      <c r="U567">
        <v>0.54</v>
      </c>
      <c r="X567">
        <v>0.5</v>
      </c>
      <c r="Y567">
        <v>1173.1500000000001</v>
      </c>
      <c r="Z567">
        <f t="shared" si="8"/>
        <v>5</v>
      </c>
    </row>
    <row r="568" spans="1:26" x14ac:dyDescent="0.3">
      <c r="A568" t="s">
        <v>639</v>
      </c>
      <c r="B568">
        <v>72.5</v>
      </c>
      <c r="C568">
        <v>0.41</v>
      </c>
      <c r="D568">
        <v>15.3</v>
      </c>
      <c r="E568">
        <v>2.65</v>
      </c>
      <c r="F568">
        <v>0.08</v>
      </c>
      <c r="G568">
        <v>0.64</v>
      </c>
      <c r="H568">
        <v>3.29</v>
      </c>
      <c r="I568">
        <v>2.17</v>
      </c>
      <c r="J568">
        <v>2.65</v>
      </c>
      <c r="M568">
        <v>5.5</v>
      </c>
      <c r="N568">
        <v>50.1</v>
      </c>
      <c r="O568">
        <v>0.61</v>
      </c>
      <c r="P568">
        <v>4.28</v>
      </c>
      <c r="Q568">
        <v>13.2</v>
      </c>
      <c r="R568">
        <v>0.5</v>
      </c>
      <c r="S568">
        <v>12.4</v>
      </c>
      <c r="T568">
        <v>17.3</v>
      </c>
      <c r="U568">
        <v>0.53</v>
      </c>
      <c r="X568">
        <v>1</v>
      </c>
      <c r="Y568">
        <v>1198.1500000000001</v>
      </c>
      <c r="Z568">
        <f t="shared" si="8"/>
        <v>10</v>
      </c>
    </row>
    <row r="569" spans="1:26" x14ac:dyDescent="0.3">
      <c r="A569" t="s">
        <v>640</v>
      </c>
      <c r="B569">
        <v>72</v>
      </c>
      <c r="C569">
        <v>0.55000000000000004</v>
      </c>
      <c r="D569">
        <v>15</v>
      </c>
      <c r="E569">
        <v>3</v>
      </c>
      <c r="F569">
        <v>0.2</v>
      </c>
      <c r="G569">
        <v>0.79</v>
      </c>
      <c r="H569">
        <v>3.42</v>
      </c>
      <c r="I569">
        <v>2.38</v>
      </c>
      <c r="J569">
        <v>2.41</v>
      </c>
      <c r="M569">
        <v>5.0999999999999996</v>
      </c>
      <c r="N569">
        <v>49.6</v>
      </c>
      <c r="O569">
        <v>0.8</v>
      </c>
      <c r="P569">
        <v>4.5</v>
      </c>
      <c r="Q569">
        <v>12.3</v>
      </c>
      <c r="R569">
        <v>0.46</v>
      </c>
      <c r="S569">
        <v>13.3</v>
      </c>
      <c r="T569">
        <v>17.399999999999999</v>
      </c>
      <c r="U569">
        <v>0.53</v>
      </c>
      <c r="X569">
        <v>1</v>
      </c>
      <c r="Y569">
        <v>1223.1500000000001</v>
      </c>
      <c r="Z569">
        <f t="shared" si="8"/>
        <v>10</v>
      </c>
    </row>
    <row r="570" spans="1:26" x14ac:dyDescent="0.3">
      <c r="A570" t="s">
        <v>641</v>
      </c>
      <c r="B570">
        <v>73</v>
      </c>
      <c r="C570">
        <v>0.52</v>
      </c>
      <c r="D570">
        <v>14.3</v>
      </c>
      <c r="E570">
        <v>2.48</v>
      </c>
      <c r="F570">
        <v>0.19</v>
      </c>
      <c r="G570">
        <v>0.64</v>
      </c>
      <c r="H570">
        <v>3.02</v>
      </c>
      <c r="I570">
        <v>2.79</v>
      </c>
      <c r="J570">
        <v>2.74</v>
      </c>
      <c r="M570">
        <v>3.5</v>
      </c>
      <c r="N570">
        <v>51.8</v>
      </c>
      <c r="O570">
        <v>0.5</v>
      </c>
      <c r="P570">
        <v>2.4</v>
      </c>
      <c r="Q570">
        <v>12.5</v>
      </c>
      <c r="R570">
        <v>0.56999999999999995</v>
      </c>
      <c r="S570">
        <v>14.2</v>
      </c>
      <c r="T570">
        <v>17.3</v>
      </c>
      <c r="U570">
        <v>0.27</v>
      </c>
      <c r="X570">
        <v>0.7</v>
      </c>
      <c r="Y570">
        <v>1198.1500000000001</v>
      </c>
      <c r="Z570">
        <f t="shared" si="8"/>
        <v>7</v>
      </c>
    </row>
    <row r="571" spans="1:26" x14ac:dyDescent="0.3">
      <c r="A571" t="s">
        <v>642</v>
      </c>
      <c r="B571">
        <v>74</v>
      </c>
      <c r="C571">
        <v>0.43</v>
      </c>
      <c r="D571">
        <v>15.3</v>
      </c>
      <c r="E571">
        <v>1.51</v>
      </c>
      <c r="F571">
        <v>0.04</v>
      </c>
      <c r="G571">
        <v>0.54</v>
      </c>
      <c r="H571">
        <v>1.69</v>
      </c>
      <c r="I571">
        <v>3.33</v>
      </c>
      <c r="J571">
        <v>2.92</v>
      </c>
      <c r="M571">
        <v>3.9</v>
      </c>
      <c r="N571">
        <v>50.3</v>
      </c>
      <c r="O571">
        <v>0.86</v>
      </c>
      <c r="P571">
        <v>6.75</v>
      </c>
      <c r="Q571">
        <v>10.1</v>
      </c>
      <c r="R571">
        <v>0.28999999999999998</v>
      </c>
      <c r="S571">
        <v>12.4</v>
      </c>
      <c r="T571">
        <v>17</v>
      </c>
      <c r="U571">
        <v>1.44</v>
      </c>
      <c r="X571">
        <v>1.5</v>
      </c>
      <c r="Y571">
        <v>1248.1500000000001</v>
      </c>
      <c r="Z571">
        <f t="shared" si="8"/>
        <v>15</v>
      </c>
    </row>
    <row r="572" spans="1:26" x14ac:dyDescent="0.3">
      <c r="A572" t="s">
        <v>642</v>
      </c>
      <c r="B572">
        <v>73.400000000000006</v>
      </c>
      <c r="C572">
        <v>0.34</v>
      </c>
      <c r="D572">
        <v>15.2</v>
      </c>
      <c r="E572">
        <v>0.97</v>
      </c>
      <c r="F572">
        <v>0.05</v>
      </c>
      <c r="G572">
        <v>0.36</v>
      </c>
      <c r="H572">
        <v>1.0900000000000001</v>
      </c>
      <c r="I572">
        <v>2.93</v>
      </c>
      <c r="J572">
        <v>5.46</v>
      </c>
      <c r="M572">
        <v>4</v>
      </c>
      <c r="N572">
        <v>51.7</v>
      </c>
      <c r="O572">
        <v>0.67</v>
      </c>
      <c r="P572">
        <v>6.72</v>
      </c>
      <c r="Q572">
        <v>8.1</v>
      </c>
      <c r="R572">
        <v>0.09</v>
      </c>
      <c r="S572">
        <v>13.1</v>
      </c>
      <c r="T572">
        <v>17.8</v>
      </c>
      <c r="U572">
        <v>1.52</v>
      </c>
      <c r="X572">
        <v>1.5</v>
      </c>
      <c r="Y572">
        <v>1248.1500000000001</v>
      </c>
      <c r="Z572">
        <f t="shared" si="8"/>
        <v>15</v>
      </c>
    </row>
    <row r="573" spans="1:26" x14ac:dyDescent="0.3">
      <c r="A573" t="s">
        <v>643</v>
      </c>
      <c r="B573">
        <v>71.3</v>
      </c>
      <c r="C573">
        <v>0.68</v>
      </c>
      <c r="D573">
        <v>14.4</v>
      </c>
      <c r="E573">
        <v>2.95</v>
      </c>
      <c r="F573">
        <v>0.1</v>
      </c>
      <c r="G573">
        <v>1.05</v>
      </c>
      <c r="H573">
        <v>3.63</v>
      </c>
      <c r="I573">
        <v>2.08</v>
      </c>
      <c r="J573">
        <v>3.53</v>
      </c>
      <c r="M573">
        <v>2.2999999999999998</v>
      </c>
      <c r="N573">
        <v>51.5</v>
      </c>
      <c r="O573">
        <v>0.54</v>
      </c>
      <c r="P573">
        <v>2.88</v>
      </c>
      <c r="Q573">
        <v>13</v>
      </c>
      <c r="R573">
        <v>0.55000000000000004</v>
      </c>
      <c r="S573">
        <v>14</v>
      </c>
      <c r="T573">
        <v>16.899999999999999</v>
      </c>
      <c r="U573">
        <v>0.4</v>
      </c>
      <c r="X573">
        <v>0.7</v>
      </c>
      <c r="Y573">
        <v>1223.1500000000001</v>
      </c>
      <c r="Z573">
        <f t="shared" si="8"/>
        <v>7</v>
      </c>
    </row>
    <row r="574" spans="1:26" x14ac:dyDescent="0.3">
      <c r="A574" t="s">
        <v>644</v>
      </c>
      <c r="B574">
        <v>70.099999999999994</v>
      </c>
      <c r="C574">
        <v>1.26</v>
      </c>
      <c r="D574">
        <v>13.8</v>
      </c>
      <c r="E574">
        <v>3.75</v>
      </c>
      <c r="F574">
        <v>0.15</v>
      </c>
      <c r="G574">
        <v>1.1100000000000001</v>
      </c>
      <c r="H574">
        <v>3.65</v>
      </c>
      <c r="I574">
        <v>2.56</v>
      </c>
      <c r="J574">
        <v>3.26</v>
      </c>
      <c r="M574">
        <v>4.4000000000000004</v>
      </c>
      <c r="N574">
        <v>50.9</v>
      </c>
      <c r="O574">
        <v>0.82</v>
      </c>
      <c r="P574">
        <v>4.29</v>
      </c>
      <c r="Q574">
        <v>11.9</v>
      </c>
      <c r="R574">
        <v>0.4</v>
      </c>
      <c r="S574">
        <v>13.4</v>
      </c>
      <c r="T574">
        <v>16.899999999999999</v>
      </c>
      <c r="U574">
        <v>0.43</v>
      </c>
      <c r="X574">
        <v>1</v>
      </c>
      <c r="Y574">
        <v>1273.1500000000001</v>
      </c>
      <c r="Z574">
        <f t="shared" si="8"/>
        <v>10</v>
      </c>
    </row>
    <row r="575" spans="1:26" x14ac:dyDescent="0.3">
      <c r="A575" t="s">
        <v>645</v>
      </c>
      <c r="B575">
        <v>73.7</v>
      </c>
      <c r="C575">
        <v>0.33</v>
      </c>
      <c r="D575">
        <v>15.5</v>
      </c>
      <c r="E575">
        <v>1.36</v>
      </c>
      <c r="F575">
        <v>0.04</v>
      </c>
      <c r="G575">
        <v>0.44</v>
      </c>
      <c r="H575">
        <v>1.65</v>
      </c>
      <c r="I575">
        <v>3.92</v>
      </c>
      <c r="J575">
        <v>2.91</v>
      </c>
      <c r="M575">
        <v>5.5</v>
      </c>
      <c r="N575">
        <v>51.3</v>
      </c>
      <c r="O575">
        <v>0.65</v>
      </c>
      <c r="P575">
        <v>6.55</v>
      </c>
      <c r="Q575">
        <v>9.6999999999999993</v>
      </c>
      <c r="R575">
        <v>0.28000000000000003</v>
      </c>
      <c r="S575">
        <v>12</v>
      </c>
      <c r="T575">
        <v>18.600000000000001</v>
      </c>
      <c r="U575">
        <v>1.37</v>
      </c>
      <c r="X575">
        <v>1.5</v>
      </c>
      <c r="Y575">
        <v>1223.1500000000001</v>
      </c>
      <c r="Z575">
        <f t="shared" si="8"/>
        <v>15</v>
      </c>
    </row>
    <row r="576" spans="1:26" x14ac:dyDescent="0.3">
      <c r="A576" t="s">
        <v>646</v>
      </c>
      <c r="B576">
        <v>72.7</v>
      </c>
      <c r="C576">
        <v>0.42</v>
      </c>
      <c r="D576">
        <v>15.1</v>
      </c>
      <c r="E576">
        <v>2.12</v>
      </c>
      <c r="F576">
        <v>0.16</v>
      </c>
      <c r="G576">
        <v>0.7</v>
      </c>
      <c r="H576">
        <v>3.04</v>
      </c>
      <c r="I576">
        <v>1.91</v>
      </c>
      <c r="J576">
        <v>3.69</v>
      </c>
      <c r="M576">
        <v>3.8</v>
      </c>
      <c r="N576">
        <v>51.3</v>
      </c>
      <c r="O576">
        <v>0.83</v>
      </c>
      <c r="P576">
        <v>5.74</v>
      </c>
      <c r="Q576">
        <v>11.2</v>
      </c>
      <c r="R576">
        <v>0.6</v>
      </c>
      <c r="S576">
        <v>12.8</v>
      </c>
      <c r="T576">
        <v>17.5</v>
      </c>
      <c r="U576">
        <v>0.64</v>
      </c>
      <c r="X576">
        <v>1</v>
      </c>
      <c r="Y576">
        <v>1183.1500000000001</v>
      </c>
      <c r="Z576">
        <f t="shared" si="8"/>
        <v>10</v>
      </c>
    </row>
    <row r="577" spans="1:26" x14ac:dyDescent="0.3">
      <c r="A577" t="s">
        <v>647</v>
      </c>
      <c r="B577">
        <v>73.5</v>
      </c>
      <c r="C577">
        <v>0.31</v>
      </c>
      <c r="D577">
        <v>15.4</v>
      </c>
      <c r="E577">
        <v>0.97</v>
      </c>
      <c r="F577">
        <v>0.03</v>
      </c>
      <c r="G577">
        <v>0.31</v>
      </c>
      <c r="H577">
        <v>1.04</v>
      </c>
      <c r="I577">
        <v>2.81</v>
      </c>
      <c r="J577">
        <v>5.45</v>
      </c>
      <c r="N577">
        <v>51.7</v>
      </c>
      <c r="O577">
        <v>0.5</v>
      </c>
      <c r="P577">
        <v>4.76</v>
      </c>
      <c r="Q577">
        <v>9.9</v>
      </c>
      <c r="R577">
        <v>0.27</v>
      </c>
      <c r="S577">
        <v>13.5</v>
      </c>
      <c r="T577">
        <v>17.8</v>
      </c>
      <c r="U577">
        <v>1.26</v>
      </c>
      <c r="X577">
        <v>1.5</v>
      </c>
      <c r="Y577">
        <v>1273.1500000000001</v>
      </c>
      <c r="Z577">
        <f t="shared" si="8"/>
        <v>15</v>
      </c>
    </row>
    <row r="578" spans="1:26" x14ac:dyDescent="0.3">
      <c r="A578" t="s">
        <v>647</v>
      </c>
      <c r="B578">
        <v>73.400000000000006</v>
      </c>
      <c r="C578">
        <v>0.37</v>
      </c>
      <c r="D578">
        <v>15.9</v>
      </c>
      <c r="E578">
        <v>1.65</v>
      </c>
      <c r="F578">
        <v>7.0000000000000007E-2</v>
      </c>
      <c r="G578">
        <v>0.53</v>
      </c>
      <c r="H578">
        <v>1.78</v>
      </c>
      <c r="I578">
        <v>2.74</v>
      </c>
      <c r="J578">
        <v>3.55</v>
      </c>
      <c r="N578">
        <v>50.9</v>
      </c>
      <c r="O578">
        <v>0.73</v>
      </c>
      <c r="P578">
        <v>7.78</v>
      </c>
      <c r="Q578">
        <v>12</v>
      </c>
      <c r="R578">
        <v>0.44</v>
      </c>
      <c r="S578">
        <v>12.2</v>
      </c>
      <c r="T578">
        <v>15.5</v>
      </c>
      <c r="U578">
        <v>1.33</v>
      </c>
      <c r="X578">
        <v>1.5</v>
      </c>
      <c r="Y578">
        <v>1273.1500000000001</v>
      </c>
      <c r="Z578">
        <f t="shared" si="8"/>
        <v>15</v>
      </c>
    </row>
    <row r="579" spans="1:26" x14ac:dyDescent="0.3">
      <c r="A579" t="s">
        <v>648</v>
      </c>
      <c r="B579">
        <v>71.5</v>
      </c>
      <c r="C579">
        <v>0.64</v>
      </c>
      <c r="D579">
        <v>15.2</v>
      </c>
      <c r="E579">
        <v>2.2999999999999998</v>
      </c>
      <c r="F579">
        <v>0.04</v>
      </c>
      <c r="G579">
        <v>1.24</v>
      </c>
      <c r="H579">
        <v>3.38</v>
      </c>
      <c r="I579">
        <v>2.12</v>
      </c>
      <c r="J579">
        <v>3.33</v>
      </c>
      <c r="N579">
        <v>49.9</v>
      </c>
      <c r="O579">
        <v>0.85</v>
      </c>
      <c r="P579">
        <v>8.9700000000000006</v>
      </c>
      <c r="Q579">
        <v>9.3000000000000007</v>
      </c>
      <c r="R579">
        <v>0.44</v>
      </c>
      <c r="S579">
        <v>11.1</v>
      </c>
      <c r="T579">
        <v>17.5</v>
      </c>
      <c r="U579">
        <v>1.2</v>
      </c>
      <c r="X579">
        <v>1.5</v>
      </c>
      <c r="Y579">
        <v>1223.1500000000001</v>
      </c>
      <c r="Z579">
        <f t="shared" ref="Z579:Z642" si="9">X579*10</f>
        <v>15</v>
      </c>
    </row>
    <row r="580" spans="1:26" x14ac:dyDescent="0.3">
      <c r="A580" t="s">
        <v>649</v>
      </c>
      <c r="B580">
        <v>74.3</v>
      </c>
      <c r="C580">
        <v>0.4</v>
      </c>
      <c r="D580">
        <v>14.8</v>
      </c>
      <c r="E580">
        <v>1.8</v>
      </c>
      <c r="F580">
        <v>0.06</v>
      </c>
      <c r="G580">
        <v>0.45</v>
      </c>
      <c r="H580">
        <v>2.2400000000000002</v>
      </c>
      <c r="I580">
        <v>2.81</v>
      </c>
      <c r="J580">
        <v>3.09</v>
      </c>
      <c r="M580">
        <v>4.9000000000000004</v>
      </c>
      <c r="N580">
        <v>50.2</v>
      </c>
      <c r="O580">
        <v>0.87</v>
      </c>
      <c r="P580">
        <v>6.01</v>
      </c>
      <c r="Q580">
        <v>10.7</v>
      </c>
      <c r="R580">
        <v>0.41</v>
      </c>
      <c r="S580">
        <v>11.5</v>
      </c>
      <c r="T580">
        <v>18.899999999999999</v>
      </c>
      <c r="U580">
        <v>0.99</v>
      </c>
      <c r="X580">
        <v>1.25</v>
      </c>
      <c r="Y580">
        <v>1203.1500000000001</v>
      </c>
      <c r="Z580">
        <f t="shared" si="9"/>
        <v>12.5</v>
      </c>
    </row>
    <row r="581" spans="1:26" x14ac:dyDescent="0.3">
      <c r="A581" t="s">
        <v>650</v>
      </c>
      <c r="B581">
        <v>72.900000000000006</v>
      </c>
      <c r="C581">
        <v>0.57999999999999996</v>
      </c>
      <c r="D581">
        <v>15</v>
      </c>
      <c r="E581">
        <v>2.16</v>
      </c>
      <c r="F581">
        <v>0.05</v>
      </c>
      <c r="G581">
        <v>0.54</v>
      </c>
      <c r="H581">
        <v>2.29</v>
      </c>
      <c r="I581">
        <v>2.87</v>
      </c>
      <c r="J581">
        <v>3.32</v>
      </c>
      <c r="M581">
        <v>4.3</v>
      </c>
      <c r="N581">
        <v>50.1</v>
      </c>
      <c r="O581">
        <v>0.85</v>
      </c>
      <c r="P581">
        <v>6.49</v>
      </c>
      <c r="Q581">
        <v>12.8</v>
      </c>
      <c r="R581">
        <v>0.56999999999999995</v>
      </c>
      <c r="S581">
        <v>11.7</v>
      </c>
      <c r="T581">
        <v>16.3</v>
      </c>
      <c r="U581">
        <v>0.82</v>
      </c>
      <c r="X581">
        <v>1.25</v>
      </c>
      <c r="Y581">
        <v>1233.1500000000001</v>
      </c>
      <c r="Z581">
        <f t="shared" si="9"/>
        <v>12.5</v>
      </c>
    </row>
    <row r="582" spans="1:26" x14ac:dyDescent="0.3">
      <c r="A582" t="s">
        <v>651</v>
      </c>
      <c r="B582">
        <v>71.099999999999994</v>
      </c>
      <c r="C582">
        <v>0.69</v>
      </c>
      <c r="D582">
        <v>15.6</v>
      </c>
      <c r="E582">
        <v>3.16</v>
      </c>
      <c r="F582">
        <v>0.12</v>
      </c>
      <c r="G582">
        <v>0.89</v>
      </c>
      <c r="H582">
        <v>4.08</v>
      </c>
      <c r="I582">
        <v>2.12</v>
      </c>
      <c r="J582">
        <v>2.0499999999999998</v>
      </c>
      <c r="M582">
        <v>5.0999999999999996</v>
      </c>
      <c r="N582">
        <v>49.8</v>
      </c>
      <c r="O582">
        <v>0.74</v>
      </c>
      <c r="P582">
        <v>4.8600000000000003</v>
      </c>
      <c r="Q582">
        <v>13</v>
      </c>
      <c r="R582">
        <v>0.56000000000000005</v>
      </c>
      <c r="S582">
        <v>13.1</v>
      </c>
      <c r="T582">
        <v>16.899999999999999</v>
      </c>
      <c r="U582">
        <v>0.49</v>
      </c>
      <c r="X582">
        <v>1</v>
      </c>
      <c r="Y582">
        <v>1248.1500000000001</v>
      </c>
      <c r="Z582">
        <f t="shared" si="9"/>
        <v>10</v>
      </c>
    </row>
    <row r="583" spans="1:26" x14ac:dyDescent="0.3">
      <c r="A583" t="s">
        <v>652</v>
      </c>
      <c r="B583">
        <v>73.599999999999994</v>
      </c>
      <c r="C583">
        <v>0.32</v>
      </c>
      <c r="D583">
        <v>15.4</v>
      </c>
      <c r="E583">
        <v>1.06</v>
      </c>
      <c r="F583">
        <v>0.03</v>
      </c>
      <c r="G583">
        <v>0.31</v>
      </c>
      <c r="H583">
        <v>1.08</v>
      </c>
      <c r="I583">
        <v>2.86</v>
      </c>
      <c r="J583">
        <v>5.24</v>
      </c>
      <c r="M583">
        <v>5</v>
      </c>
      <c r="N583">
        <v>51.8</v>
      </c>
      <c r="O583">
        <v>0.76</v>
      </c>
      <c r="P583">
        <v>6.56</v>
      </c>
      <c r="Q583">
        <v>12.2</v>
      </c>
      <c r="R583">
        <v>0.4</v>
      </c>
      <c r="S583">
        <v>12</v>
      </c>
      <c r="T583">
        <v>15.8</v>
      </c>
      <c r="U583">
        <v>1.25</v>
      </c>
      <c r="X583">
        <v>1.5</v>
      </c>
      <c r="Y583">
        <v>1223.1500000000001</v>
      </c>
      <c r="Z583">
        <f t="shared" si="9"/>
        <v>15</v>
      </c>
    </row>
    <row r="584" spans="1:26" x14ac:dyDescent="0.3">
      <c r="A584" t="s">
        <v>653</v>
      </c>
      <c r="B584">
        <v>52.063499999999998</v>
      </c>
      <c r="C584">
        <v>0.7137</v>
      </c>
      <c r="D584">
        <v>17.293500000000002</v>
      </c>
      <c r="E584">
        <v>6.9997499999999997</v>
      </c>
      <c r="F584">
        <v>0.13725000000000001</v>
      </c>
      <c r="G584">
        <v>3.2025000000000001</v>
      </c>
      <c r="H584">
        <v>7.5945</v>
      </c>
      <c r="I584">
        <v>2.9371499999999999</v>
      </c>
      <c r="J584">
        <v>0.53985000000000005</v>
      </c>
      <c r="M584">
        <v>6.4</v>
      </c>
      <c r="N584">
        <v>49</v>
      </c>
      <c r="O584">
        <v>0.78</v>
      </c>
      <c r="P584">
        <v>5.92</v>
      </c>
      <c r="Q584">
        <v>10</v>
      </c>
      <c r="R584">
        <v>0.39</v>
      </c>
      <c r="S584">
        <v>14.5</v>
      </c>
      <c r="T584">
        <v>19.100000000000001</v>
      </c>
      <c r="U584">
        <v>0.39</v>
      </c>
      <c r="V584">
        <v>0.04</v>
      </c>
      <c r="X584">
        <v>0.40479999999999999</v>
      </c>
      <c r="Y584">
        <v>1268.1500000000001</v>
      </c>
      <c r="Z584">
        <f t="shared" si="9"/>
        <v>4.048</v>
      </c>
    </row>
    <row r="585" spans="1:26" x14ac:dyDescent="0.3">
      <c r="A585" t="s">
        <v>654</v>
      </c>
      <c r="B585">
        <v>56.226799999999997</v>
      </c>
      <c r="C585">
        <v>0.74719999999999998</v>
      </c>
      <c r="D585">
        <v>16.5318</v>
      </c>
      <c r="E585">
        <v>6.5940399999999997</v>
      </c>
      <c r="F585">
        <v>0.11208</v>
      </c>
      <c r="G585">
        <v>2.4937800000000001</v>
      </c>
      <c r="H585">
        <v>5.9682599999999999</v>
      </c>
      <c r="I585">
        <v>3.2596599999999998</v>
      </c>
      <c r="J585">
        <v>1.48506</v>
      </c>
      <c r="M585">
        <v>3.9</v>
      </c>
      <c r="N585">
        <v>49</v>
      </c>
      <c r="O585">
        <v>0.73</v>
      </c>
      <c r="P585">
        <v>5.05</v>
      </c>
      <c r="Q585">
        <v>11.2</v>
      </c>
      <c r="R585">
        <v>0.41</v>
      </c>
      <c r="S585">
        <v>15.2</v>
      </c>
      <c r="T585">
        <v>16.8</v>
      </c>
      <c r="U585">
        <v>0.28000000000000003</v>
      </c>
      <c r="V585">
        <v>0.02</v>
      </c>
      <c r="X585">
        <v>0.40479999999999999</v>
      </c>
      <c r="Y585">
        <v>1268.1500000000001</v>
      </c>
      <c r="Z585">
        <f t="shared" si="9"/>
        <v>4.048</v>
      </c>
    </row>
    <row r="586" spans="1:26" x14ac:dyDescent="0.3">
      <c r="A586" t="s">
        <v>655</v>
      </c>
      <c r="B586">
        <v>49.779899999999998</v>
      </c>
      <c r="C586">
        <v>0.81576000000000004</v>
      </c>
      <c r="D586">
        <v>17.334900000000001</v>
      </c>
      <c r="E586">
        <v>7.6940999999999997</v>
      </c>
      <c r="F586">
        <v>0.12051000000000001</v>
      </c>
      <c r="G586">
        <v>4.1900399999999998</v>
      </c>
      <c r="H586">
        <v>8.7694200000000002</v>
      </c>
      <c r="I586">
        <v>3.2444999999999999</v>
      </c>
      <c r="J586">
        <v>0.76941000000000004</v>
      </c>
      <c r="M586">
        <v>5.4</v>
      </c>
      <c r="N586">
        <v>48.7</v>
      </c>
      <c r="O586">
        <v>0.69</v>
      </c>
      <c r="P586">
        <v>6.09</v>
      </c>
      <c r="Q586">
        <v>8.18</v>
      </c>
      <c r="R586">
        <v>0.26</v>
      </c>
      <c r="S586">
        <v>14</v>
      </c>
      <c r="T586">
        <v>20.5</v>
      </c>
      <c r="U586">
        <v>0.42</v>
      </c>
      <c r="V586">
        <v>0.08</v>
      </c>
      <c r="X586">
        <v>0.39489999999999997</v>
      </c>
      <c r="Y586">
        <v>1289.1500000000001</v>
      </c>
      <c r="Z586">
        <f t="shared" si="9"/>
        <v>3.9489999999999998</v>
      </c>
    </row>
    <row r="587" spans="1:26" x14ac:dyDescent="0.3">
      <c r="A587" t="s">
        <v>656</v>
      </c>
      <c r="B587">
        <v>52.302300000000002</v>
      </c>
      <c r="C587">
        <v>0.94838999999999996</v>
      </c>
      <c r="D587">
        <v>16.6203</v>
      </c>
      <c r="E587">
        <v>9.0707400000000007</v>
      </c>
      <c r="F587">
        <v>0.16902</v>
      </c>
      <c r="G587">
        <v>3.4179599999999999</v>
      </c>
      <c r="H587">
        <v>7.2396900000000004</v>
      </c>
      <c r="I587">
        <v>2.9954100000000001</v>
      </c>
      <c r="J587">
        <v>1.08924</v>
      </c>
      <c r="M587">
        <v>4.3</v>
      </c>
      <c r="N587">
        <v>49.8</v>
      </c>
      <c r="O587">
        <v>0.8</v>
      </c>
      <c r="P587">
        <v>5.72</v>
      </c>
      <c r="Q587">
        <v>10.9</v>
      </c>
      <c r="R587">
        <v>0.22</v>
      </c>
      <c r="S587">
        <v>14.3</v>
      </c>
      <c r="T587">
        <v>17.5</v>
      </c>
      <c r="U587">
        <v>0.43</v>
      </c>
      <c r="V587">
        <v>0.06</v>
      </c>
      <c r="X587">
        <v>0.39489999999999997</v>
      </c>
      <c r="Y587">
        <v>1289.1500000000001</v>
      </c>
      <c r="Z587">
        <f t="shared" si="9"/>
        <v>3.9489999999999998</v>
      </c>
    </row>
    <row r="588" spans="1:26" x14ac:dyDescent="0.3">
      <c r="A588" t="s">
        <v>657</v>
      </c>
      <c r="B588">
        <v>50.73</v>
      </c>
      <c r="C588">
        <v>0.40050000000000002</v>
      </c>
      <c r="D588">
        <v>18.067</v>
      </c>
      <c r="E588">
        <v>2.7501000000000002</v>
      </c>
      <c r="F588">
        <v>0.21360000000000001</v>
      </c>
      <c r="G588">
        <v>3.8803999999999998</v>
      </c>
      <c r="H588">
        <v>8.7753999999999994</v>
      </c>
      <c r="I588">
        <v>3.3374999999999999</v>
      </c>
      <c r="J588">
        <v>0.80989999999999995</v>
      </c>
      <c r="M588">
        <v>8.3000000000000007</v>
      </c>
      <c r="N588">
        <v>43.6</v>
      </c>
      <c r="O588">
        <v>0.96</v>
      </c>
      <c r="P588">
        <v>9.23</v>
      </c>
      <c r="Q588">
        <v>9.67</v>
      </c>
      <c r="R588">
        <v>0.04</v>
      </c>
      <c r="S588">
        <v>11.4</v>
      </c>
      <c r="T588">
        <v>23.6</v>
      </c>
      <c r="U588">
        <v>0.33</v>
      </c>
      <c r="V588">
        <v>0.03</v>
      </c>
      <c r="X588">
        <v>0.40600000000000008</v>
      </c>
      <c r="Y588">
        <v>1273.1500000000001</v>
      </c>
      <c r="Z588">
        <f t="shared" si="9"/>
        <v>4.0600000000000005</v>
      </c>
    </row>
    <row r="589" spans="1:26" x14ac:dyDescent="0.3">
      <c r="A589" t="s">
        <v>658</v>
      </c>
      <c r="B589">
        <v>62.283900000000003</v>
      </c>
      <c r="C589">
        <v>0.38170999999999999</v>
      </c>
      <c r="D589">
        <v>15.454599999999999</v>
      </c>
      <c r="E589">
        <v>2.6347299999999998</v>
      </c>
      <c r="F589">
        <v>0.13965</v>
      </c>
      <c r="G589">
        <v>2.0109599999999999</v>
      </c>
      <c r="H589">
        <v>4.6177599999999996</v>
      </c>
      <c r="I589">
        <v>3.71469</v>
      </c>
      <c r="J589">
        <v>1.8620000000000001</v>
      </c>
      <c r="M589">
        <v>5</v>
      </c>
      <c r="N589">
        <v>49.1</v>
      </c>
      <c r="O589">
        <v>0.85</v>
      </c>
      <c r="P589">
        <v>5.45</v>
      </c>
      <c r="Q589">
        <v>8.8000000000000007</v>
      </c>
      <c r="R589">
        <v>0.4</v>
      </c>
      <c r="S589">
        <v>15</v>
      </c>
      <c r="T589">
        <v>19.7</v>
      </c>
      <c r="U589">
        <v>0.41</v>
      </c>
      <c r="X589">
        <v>0.40600000000000008</v>
      </c>
      <c r="Y589">
        <v>1273.1500000000001</v>
      </c>
      <c r="Z589">
        <f t="shared" si="9"/>
        <v>4.0600000000000005</v>
      </c>
    </row>
    <row r="590" spans="1:26" x14ac:dyDescent="0.3">
      <c r="A590" t="s">
        <v>659</v>
      </c>
      <c r="B590">
        <v>56.518599999999999</v>
      </c>
      <c r="C590">
        <v>0.39645999999999998</v>
      </c>
      <c r="D590">
        <v>17.1492</v>
      </c>
      <c r="E590">
        <v>3.2269999999999999</v>
      </c>
      <c r="F590">
        <v>0.13830000000000001</v>
      </c>
      <c r="G590">
        <v>3.5404800000000001</v>
      </c>
      <c r="H590">
        <v>6.5369799999999998</v>
      </c>
      <c r="I590">
        <v>3.7064400000000002</v>
      </c>
      <c r="J590">
        <v>1.03264</v>
      </c>
      <c r="M590">
        <v>5.8</v>
      </c>
      <c r="N590">
        <v>47.3</v>
      </c>
      <c r="O590">
        <v>0.63</v>
      </c>
      <c r="P590">
        <v>6.79</v>
      </c>
      <c r="Q590">
        <v>7.91</v>
      </c>
      <c r="R590">
        <v>0.38</v>
      </c>
      <c r="S590">
        <v>14.3</v>
      </c>
      <c r="T590">
        <v>21.1</v>
      </c>
      <c r="U590">
        <v>0.44</v>
      </c>
      <c r="V590">
        <v>0.05</v>
      </c>
      <c r="X590">
        <v>0.40579999999999999</v>
      </c>
      <c r="Y590">
        <v>1298.1500000000001</v>
      </c>
      <c r="Z590">
        <f t="shared" si="9"/>
        <v>4.0579999999999998</v>
      </c>
    </row>
    <row r="591" spans="1:26" x14ac:dyDescent="0.3">
      <c r="A591" t="s">
        <v>660</v>
      </c>
      <c r="B591">
        <v>59.649799999999999</v>
      </c>
      <c r="C591">
        <v>0.26851999999999998</v>
      </c>
      <c r="D591">
        <v>18.700500000000002</v>
      </c>
      <c r="E591">
        <v>2.4070900000000002</v>
      </c>
      <c r="F591">
        <v>0.16303000000000001</v>
      </c>
      <c r="G591">
        <v>2.3207800000000001</v>
      </c>
      <c r="H591">
        <v>7.6144600000000002</v>
      </c>
      <c r="I591">
        <v>3.51953</v>
      </c>
      <c r="J591">
        <v>1.3042400000000001</v>
      </c>
      <c r="M591">
        <v>2.6</v>
      </c>
      <c r="N591">
        <v>49.8</v>
      </c>
      <c r="O591">
        <v>0.71</v>
      </c>
      <c r="P591">
        <v>6.32</v>
      </c>
      <c r="Q591">
        <v>7.35</v>
      </c>
      <c r="R591">
        <v>0.37</v>
      </c>
      <c r="S591">
        <v>15</v>
      </c>
      <c r="T591">
        <v>20.399999999999999</v>
      </c>
      <c r="U591">
        <v>0.47</v>
      </c>
      <c r="V591">
        <v>7.0000000000000007E-2</v>
      </c>
      <c r="X591">
        <v>0.40579999999999999</v>
      </c>
      <c r="Y591">
        <v>1298.1500000000001</v>
      </c>
      <c r="Z591">
        <f t="shared" si="9"/>
        <v>4.0579999999999998</v>
      </c>
    </row>
    <row r="592" spans="1:26" x14ac:dyDescent="0.3">
      <c r="A592" t="s">
        <v>661</v>
      </c>
      <c r="B592">
        <v>46.991999999999997</v>
      </c>
      <c r="C592">
        <v>0.73040000000000005</v>
      </c>
      <c r="D592">
        <v>16.984000000000002</v>
      </c>
      <c r="E592">
        <v>7.2423999999999999</v>
      </c>
      <c r="F592">
        <v>0.18479999999999999</v>
      </c>
      <c r="G592">
        <v>3.7928000000000002</v>
      </c>
      <c r="H592">
        <v>8.4128000000000007</v>
      </c>
      <c r="I592">
        <v>2.9567999999999999</v>
      </c>
      <c r="J592">
        <v>0.68640000000000001</v>
      </c>
      <c r="M592">
        <v>8.1</v>
      </c>
      <c r="N592">
        <v>50.1</v>
      </c>
      <c r="O592">
        <v>0.56999999999999995</v>
      </c>
      <c r="P592">
        <v>4.17</v>
      </c>
      <c r="Q592">
        <v>6.63</v>
      </c>
      <c r="R592">
        <v>0.21</v>
      </c>
      <c r="S592">
        <v>14.5</v>
      </c>
      <c r="T592">
        <v>22.1</v>
      </c>
      <c r="U592">
        <v>0.2</v>
      </c>
      <c r="V592">
        <v>0.03</v>
      </c>
      <c r="X592">
        <v>0.42699999999999988</v>
      </c>
      <c r="Y592">
        <v>1273.1500000000001</v>
      </c>
      <c r="Z592">
        <f t="shared" si="9"/>
        <v>4.2699999999999987</v>
      </c>
    </row>
    <row r="593" spans="1:26" x14ac:dyDescent="0.3">
      <c r="A593" t="s">
        <v>662</v>
      </c>
      <c r="B593">
        <v>51.380400000000002</v>
      </c>
      <c r="C593">
        <v>0.77434999999999998</v>
      </c>
      <c r="D593">
        <v>17.035699999999999</v>
      </c>
      <c r="E593">
        <v>7.6159600000000003</v>
      </c>
      <c r="F593">
        <v>3.644E-2</v>
      </c>
      <c r="G593">
        <v>3.2067199999999998</v>
      </c>
      <c r="H593">
        <v>6.7778400000000003</v>
      </c>
      <c r="I593">
        <v>3.4071400000000001</v>
      </c>
      <c r="J593">
        <v>0.85633999999999999</v>
      </c>
      <c r="M593">
        <v>6.8</v>
      </c>
      <c r="N593">
        <v>49.4</v>
      </c>
      <c r="O593">
        <v>0.76</v>
      </c>
      <c r="P593">
        <v>5.78</v>
      </c>
      <c r="Q593">
        <v>9.4700000000000006</v>
      </c>
      <c r="R593">
        <v>0.43</v>
      </c>
      <c r="S593">
        <v>13.54</v>
      </c>
      <c r="T593">
        <v>19.36</v>
      </c>
      <c r="U593">
        <v>0.44</v>
      </c>
      <c r="V593">
        <v>0.08</v>
      </c>
      <c r="X593">
        <v>0.42699999999999988</v>
      </c>
      <c r="Y593">
        <v>1273.1500000000001</v>
      </c>
      <c r="Z593">
        <f t="shared" si="9"/>
        <v>4.2699999999999987</v>
      </c>
    </row>
    <row r="594" spans="1:26" x14ac:dyDescent="0.3">
      <c r="A594" t="s">
        <v>663</v>
      </c>
      <c r="B594">
        <v>53.7425</v>
      </c>
      <c r="C594">
        <v>1.3042499999999999</v>
      </c>
      <c r="D594">
        <v>16.1875</v>
      </c>
      <c r="E594">
        <v>9.1020000000000003</v>
      </c>
      <c r="F594">
        <v>0.15725</v>
      </c>
      <c r="G594">
        <v>2.4049999999999998</v>
      </c>
      <c r="H594">
        <v>5.7442500000000001</v>
      </c>
      <c r="I594">
        <v>2.5067499999999998</v>
      </c>
      <c r="J594">
        <v>1.3042499999999999</v>
      </c>
      <c r="M594">
        <v>5.9</v>
      </c>
      <c r="N594">
        <v>49.4</v>
      </c>
      <c r="O594">
        <v>0.87</v>
      </c>
      <c r="P594">
        <v>4.5999999999999996</v>
      </c>
      <c r="Q594">
        <v>13.5</v>
      </c>
      <c r="R594">
        <v>0.38</v>
      </c>
      <c r="S594">
        <v>14.1</v>
      </c>
      <c r="T594">
        <v>16.8</v>
      </c>
      <c r="U594">
        <v>0.32</v>
      </c>
      <c r="V594">
        <v>0.08</v>
      </c>
      <c r="X594">
        <v>0.42699999999999988</v>
      </c>
      <c r="Y594">
        <v>1273.1500000000001</v>
      </c>
      <c r="Z594">
        <f t="shared" si="9"/>
        <v>4.2699999999999987</v>
      </c>
    </row>
    <row r="595" spans="1:26" x14ac:dyDescent="0.3">
      <c r="A595" t="s">
        <v>664</v>
      </c>
      <c r="B595">
        <v>48.81</v>
      </c>
      <c r="C595">
        <v>1.44</v>
      </c>
      <c r="D595">
        <v>18.02</v>
      </c>
      <c r="E595">
        <v>9.23</v>
      </c>
      <c r="F595">
        <v>0.23</v>
      </c>
      <c r="G595">
        <v>9.5</v>
      </c>
      <c r="H595">
        <v>9.6999999999999993</v>
      </c>
      <c r="I595">
        <v>2.89</v>
      </c>
      <c r="J595">
        <v>0.82</v>
      </c>
      <c r="K595">
        <v>0.01</v>
      </c>
      <c r="M595">
        <v>0.77</v>
      </c>
      <c r="N595">
        <v>48.35</v>
      </c>
      <c r="O595">
        <v>0.53</v>
      </c>
      <c r="P595">
        <v>7.97</v>
      </c>
      <c r="Q595">
        <v>6.39</v>
      </c>
      <c r="R595">
        <v>0.22</v>
      </c>
      <c r="S595">
        <v>15.75</v>
      </c>
      <c r="T595">
        <v>18.75</v>
      </c>
      <c r="U595">
        <v>0.68</v>
      </c>
      <c r="V595">
        <v>0.01</v>
      </c>
      <c r="W595">
        <v>0.27</v>
      </c>
      <c r="X595">
        <v>1.5</v>
      </c>
      <c r="Y595">
        <v>1433.15</v>
      </c>
      <c r="Z595">
        <f t="shared" si="9"/>
        <v>15</v>
      </c>
    </row>
    <row r="596" spans="1:26" x14ac:dyDescent="0.3">
      <c r="A596" t="s">
        <v>665</v>
      </c>
      <c r="B596">
        <v>48.01</v>
      </c>
      <c r="C596">
        <v>1.38</v>
      </c>
      <c r="D596">
        <v>18.53</v>
      </c>
      <c r="E596">
        <v>8.1300000000000008</v>
      </c>
      <c r="F596">
        <v>0.14000000000000001</v>
      </c>
      <c r="G596">
        <v>10.24</v>
      </c>
      <c r="H596">
        <v>9.91</v>
      </c>
      <c r="I596">
        <v>2.91</v>
      </c>
      <c r="J596">
        <v>0.7</v>
      </c>
      <c r="K596">
        <v>0.04</v>
      </c>
      <c r="M596">
        <v>1.26</v>
      </c>
      <c r="N596">
        <v>49.08</v>
      </c>
      <c r="O596">
        <v>0.38</v>
      </c>
      <c r="P596">
        <v>8.4600000000000009</v>
      </c>
      <c r="Q596">
        <v>5.83</v>
      </c>
      <c r="R596">
        <v>0.23</v>
      </c>
      <c r="S596">
        <v>15.88</v>
      </c>
      <c r="T596">
        <v>17.98</v>
      </c>
      <c r="U596">
        <v>0.94</v>
      </c>
      <c r="V596">
        <v>0.06</v>
      </c>
      <c r="W596">
        <v>0.43</v>
      </c>
      <c r="X596">
        <v>1.75</v>
      </c>
      <c r="Y596">
        <v>1453.15</v>
      </c>
      <c r="Z596">
        <f t="shared" si="9"/>
        <v>17.5</v>
      </c>
    </row>
    <row r="597" spans="1:26" x14ac:dyDescent="0.3">
      <c r="A597" t="s">
        <v>666</v>
      </c>
      <c r="B597">
        <v>48.06</v>
      </c>
      <c r="C597">
        <v>1.39</v>
      </c>
      <c r="D597">
        <v>17.760000000000002</v>
      </c>
      <c r="E597">
        <v>9.1999999999999993</v>
      </c>
      <c r="F597">
        <v>0.21</v>
      </c>
      <c r="G597">
        <v>10.32</v>
      </c>
      <c r="H597">
        <v>9.92</v>
      </c>
      <c r="I597">
        <v>2.39</v>
      </c>
      <c r="J597">
        <v>0.67</v>
      </c>
      <c r="K597">
        <v>7.0000000000000007E-2</v>
      </c>
      <c r="M597">
        <v>1.07</v>
      </c>
      <c r="N597">
        <v>48.74</v>
      </c>
      <c r="O597">
        <v>0.49</v>
      </c>
      <c r="P597">
        <v>8.9600000000000009</v>
      </c>
      <c r="Q597">
        <v>6.74</v>
      </c>
      <c r="R597">
        <v>0.19</v>
      </c>
      <c r="S597">
        <v>15.59</v>
      </c>
      <c r="T597">
        <v>17.87</v>
      </c>
      <c r="U597">
        <v>0.8</v>
      </c>
      <c r="W597">
        <v>0.31</v>
      </c>
      <c r="X597">
        <v>1.75</v>
      </c>
      <c r="Y597">
        <v>1473.15</v>
      </c>
      <c r="Z597">
        <f t="shared" si="9"/>
        <v>17.5</v>
      </c>
    </row>
    <row r="598" spans="1:26" x14ac:dyDescent="0.3">
      <c r="A598" t="s">
        <v>667</v>
      </c>
      <c r="B598">
        <v>49.8</v>
      </c>
      <c r="C598">
        <v>1.33</v>
      </c>
      <c r="D598">
        <v>18.55</v>
      </c>
      <c r="E598">
        <v>8.48</v>
      </c>
      <c r="F598">
        <v>0.19</v>
      </c>
      <c r="G598">
        <v>7.98</v>
      </c>
      <c r="H598">
        <v>9.3699999999999992</v>
      </c>
      <c r="I598">
        <v>3.52</v>
      </c>
      <c r="J598">
        <v>0.79</v>
      </c>
      <c r="N598">
        <v>48.78</v>
      </c>
      <c r="O598">
        <v>0.62</v>
      </c>
      <c r="P598">
        <v>8.68</v>
      </c>
      <c r="Q598">
        <v>7.37</v>
      </c>
      <c r="R598">
        <v>0.13</v>
      </c>
      <c r="S598">
        <v>15.8</v>
      </c>
      <c r="T598">
        <v>17.54</v>
      </c>
      <c r="U598">
        <v>0.8</v>
      </c>
      <c r="V598">
        <v>0.02</v>
      </c>
      <c r="W598">
        <v>0.13</v>
      </c>
      <c r="X598">
        <v>1.25</v>
      </c>
      <c r="Y598">
        <v>1483.15</v>
      </c>
      <c r="Z598">
        <f t="shared" si="9"/>
        <v>12.5</v>
      </c>
    </row>
    <row r="599" spans="1:26" x14ac:dyDescent="0.3">
      <c r="A599" t="s">
        <v>668</v>
      </c>
      <c r="B599">
        <v>48.25</v>
      </c>
      <c r="C599">
        <v>1.36</v>
      </c>
      <c r="D599">
        <v>17.510000000000002</v>
      </c>
      <c r="E599">
        <v>8.56</v>
      </c>
      <c r="F599">
        <v>0.12</v>
      </c>
      <c r="G599">
        <v>10.16</v>
      </c>
      <c r="H599">
        <v>10.44</v>
      </c>
      <c r="I599">
        <v>2.92</v>
      </c>
      <c r="J599">
        <v>0.66</v>
      </c>
      <c r="K599">
        <v>0.02</v>
      </c>
      <c r="N599">
        <v>50.09</v>
      </c>
      <c r="O599">
        <v>0.4</v>
      </c>
      <c r="P599">
        <v>8.15</v>
      </c>
      <c r="Q599">
        <v>5.82</v>
      </c>
      <c r="R599">
        <v>0.21</v>
      </c>
      <c r="S599">
        <v>18.309999999999999</v>
      </c>
      <c r="T599">
        <v>16.420000000000002</v>
      </c>
      <c r="U599">
        <v>0.68</v>
      </c>
      <c r="W599">
        <v>0.38</v>
      </c>
      <c r="X599">
        <v>1.3</v>
      </c>
      <c r="Y599">
        <v>1503.15</v>
      </c>
      <c r="Z599">
        <f t="shared" si="9"/>
        <v>13</v>
      </c>
    </row>
    <row r="600" spans="1:26" x14ac:dyDescent="0.3">
      <c r="A600" t="s">
        <v>669</v>
      </c>
      <c r="B600">
        <v>48.28</v>
      </c>
      <c r="C600">
        <v>1.35</v>
      </c>
      <c r="D600">
        <v>17.77</v>
      </c>
      <c r="E600">
        <v>8.75</v>
      </c>
      <c r="F600">
        <v>0.14000000000000001</v>
      </c>
      <c r="G600">
        <v>9.91</v>
      </c>
      <c r="H600">
        <v>10.07</v>
      </c>
      <c r="I600">
        <v>3.01</v>
      </c>
      <c r="J600">
        <v>0.65</v>
      </c>
      <c r="K600">
        <v>7.0000000000000007E-2</v>
      </c>
      <c r="N600">
        <v>49.61</v>
      </c>
      <c r="O600">
        <v>0.41</v>
      </c>
      <c r="P600">
        <v>8.52</v>
      </c>
      <c r="Q600">
        <v>5.87</v>
      </c>
      <c r="R600">
        <v>0.17</v>
      </c>
      <c r="S600">
        <v>17.27</v>
      </c>
      <c r="T600">
        <v>15.94</v>
      </c>
      <c r="U600">
        <v>0.82</v>
      </c>
      <c r="V600">
        <v>0.02</v>
      </c>
      <c r="W600">
        <v>0.2</v>
      </c>
      <c r="X600">
        <v>1.5</v>
      </c>
      <c r="Y600">
        <v>1513.15</v>
      </c>
      <c r="Z600">
        <f t="shared" si="9"/>
        <v>15</v>
      </c>
    </row>
    <row r="601" spans="1:26" x14ac:dyDescent="0.3">
      <c r="A601" t="s">
        <v>670</v>
      </c>
      <c r="B601">
        <v>47.99</v>
      </c>
      <c r="C601">
        <v>1.39</v>
      </c>
      <c r="D601">
        <v>17.52</v>
      </c>
      <c r="E601">
        <v>9.3000000000000007</v>
      </c>
      <c r="F601">
        <v>0.08</v>
      </c>
      <c r="G601">
        <v>10.07</v>
      </c>
      <c r="H601">
        <v>10.11</v>
      </c>
      <c r="I601">
        <v>2.86</v>
      </c>
      <c r="J601">
        <v>0.63</v>
      </c>
      <c r="K601">
        <v>0.04</v>
      </c>
      <c r="N601">
        <v>48.79</v>
      </c>
      <c r="O601">
        <v>0.44</v>
      </c>
      <c r="P601">
        <v>9.3000000000000007</v>
      </c>
      <c r="Q601">
        <v>6.81</v>
      </c>
      <c r="R601">
        <v>0.14000000000000001</v>
      </c>
      <c r="S601">
        <v>16.64</v>
      </c>
      <c r="T601">
        <v>16.8</v>
      </c>
      <c r="U601">
        <v>0.94</v>
      </c>
      <c r="V601">
        <v>0.05</v>
      </c>
      <c r="W601">
        <v>0.16</v>
      </c>
      <c r="X601">
        <v>1.5</v>
      </c>
      <c r="Y601">
        <v>1533.15</v>
      </c>
      <c r="Z601">
        <f t="shared" si="9"/>
        <v>15</v>
      </c>
    </row>
    <row r="602" spans="1:26" x14ac:dyDescent="0.3">
      <c r="A602" t="s">
        <v>671</v>
      </c>
      <c r="B602">
        <v>49.46</v>
      </c>
      <c r="C602">
        <v>1.67</v>
      </c>
      <c r="D602">
        <v>18.899999999999999</v>
      </c>
      <c r="E602">
        <v>8.51</v>
      </c>
      <c r="F602">
        <v>0.2</v>
      </c>
      <c r="G602">
        <v>7.88</v>
      </c>
      <c r="H602">
        <v>8.68</v>
      </c>
      <c r="I602">
        <v>3.61</v>
      </c>
      <c r="J602">
        <v>1.1100000000000001</v>
      </c>
      <c r="N602">
        <v>48.29</v>
      </c>
      <c r="O602">
        <v>0.57999999999999996</v>
      </c>
      <c r="P602">
        <v>11.01</v>
      </c>
      <c r="Q602">
        <v>7.28</v>
      </c>
      <c r="R602">
        <v>0.1</v>
      </c>
      <c r="S602">
        <v>15.6</v>
      </c>
      <c r="T602">
        <v>15.12</v>
      </c>
      <c r="U602">
        <v>1.18</v>
      </c>
      <c r="V602">
        <v>0.02</v>
      </c>
      <c r="W602">
        <v>0.11</v>
      </c>
      <c r="X602">
        <v>1.75</v>
      </c>
      <c r="Y602">
        <v>1513.15</v>
      </c>
      <c r="Z602">
        <f t="shared" si="9"/>
        <v>17.5</v>
      </c>
    </row>
    <row r="603" spans="1:26" x14ac:dyDescent="0.3">
      <c r="A603" t="s">
        <v>672</v>
      </c>
      <c r="B603">
        <v>48.57</v>
      </c>
      <c r="C603">
        <v>1.2</v>
      </c>
      <c r="D603">
        <v>16.649999999999999</v>
      </c>
      <c r="E603">
        <v>8.6</v>
      </c>
      <c r="F603">
        <v>0.12</v>
      </c>
      <c r="G603">
        <v>10.41</v>
      </c>
      <c r="H603">
        <v>11.28</v>
      </c>
      <c r="I603">
        <v>2.58</v>
      </c>
      <c r="J603">
        <v>0.53</v>
      </c>
      <c r="K603">
        <v>7.0000000000000007E-2</v>
      </c>
      <c r="N603">
        <v>49.04</v>
      </c>
      <c r="O603">
        <v>0.4</v>
      </c>
      <c r="P603">
        <v>7.96</v>
      </c>
      <c r="Q603">
        <v>5.74</v>
      </c>
      <c r="R603">
        <v>0.06</v>
      </c>
      <c r="S603">
        <v>17.350000000000001</v>
      </c>
      <c r="T603">
        <v>16.989999999999998</v>
      </c>
      <c r="U603">
        <v>0.59</v>
      </c>
      <c r="V603">
        <v>0.01</v>
      </c>
      <c r="W603">
        <v>0.33</v>
      </c>
      <c r="X603">
        <v>1.1000000000000001</v>
      </c>
      <c r="Y603">
        <v>1493.15</v>
      </c>
      <c r="Z603">
        <f t="shared" si="9"/>
        <v>11</v>
      </c>
    </row>
    <row r="604" spans="1:26" x14ac:dyDescent="0.3">
      <c r="A604" t="s">
        <v>673</v>
      </c>
      <c r="B604">
        <v>48.21</v>
      </c>
      <c r="C604">
        <v>1.1399999999999999</v>
      </c>
      <c r="D604">
        <v>16.37</v>
      </c>
      <c r="E604">
        <v>7.72</v>
      </c>
      <c r="F604">
        <v>0.2</v>
      </c>
      <c r="G604">
        <v>12.1</v>
      </c>
      <c r="H604">
        <v>11.25</v>
      </c>
      <c r="I604">
        <v>2.36</v>
      </c>
      <c r="J604">
        <v>0.54</v>
      </c>
      <c r="K604">
        <v>0.11</v>
      </c>
      <c r="M604">
        <v>1.77</v>
      </c>
      <c r="N604">
        <v>48.61</v>
      </c>
      <c r="O604">
        <v>0.37</v>
      </c>
      <c r="P604">
        <v>9.9600000000000009</v>
      </c>
      <c r="Q604">
        <v>5.4</v>
      </c>
      <c r="R604">
        <v>0.12</v>
      </c>
      <c r="S604">
        <v>15.81</v>
      </c>
      <c r="T604">
        <v>17.989999999999998</v>
      </c>
      <c r="U604">
        <v>0.97</v>
      </c>
      <c r="V604">
        <v>0.03</v>
      </c>
      <c r="W604">
        <v>0.25</v>
      </c>
      <c r="X604">
        <v>1.9</v>
      </c>
      <c r="Y604">
        <v>1473.15</v>
      </c>
      <c r="Z604">
        <f t="shared" si="9"/>
        <v>19</v>
      </c>
    </row>
    <row r="605" spans="1:26" x14ac:dyDescent="0.3">
      <c r="A605" t="s">
        <v>674</v>
      </c>
      <c r="B605">
        <v>48.28</v>
      </c>
      <c r="C605">
        <v>1.18</v>
      </c>
      <c r="D605">
        <v>16.88</v>
      </c>
      <c r="E605">
        <v>9.0500000000000007</v>
      </c>
      <c r="F605">
        <v>0.19</v>
      </c>
      <c r="G605">
        <v>9.75</v>
      </c>
      <c r="H605">
        <v>11.55</v>
      </c>
      <c r="I605">
        <v>2.5</v>
      </c>
      <c r="J605">
        <v>0.56999999999999995</v>
      </c>
      <c r="K605">
        <v>0.04</v>
      </c>
      <c r="N605">
        <v>47.55</v>
      </c>
      <c r="O605">
        <v>0.55000000000000004</v>
      </c>
      <c r="P605">
        <v>8.3000000000000007</v>
      </c>
      <c r="Q605">
        <v>6.85</v>
      </c>
      <c r="R605">
        <v>0.12</v>
      </c>
      <c r="S605">
        <v>16.559999999999999</v>
      </c>
      <c r="T605">
        <v>17.36</v>
      </c>
      <c r="U605">
        <v>0.55000000000000004</v>
      </c>
      <c r="V605">
        <v>0.06</v>
      </c>
      <c r="W605">
        <v>0.26</v>
      </c>
      <c r="X605">
        <v>1.05</v>
      </c>
      <c r="Y605">
        <v>1473.15</v>
      </c>
      <c r="Z605">
        <f t="shared" si="9"/>
        <v>10.5</v>
      </c>
    </row>
    <row r="606" spans="1:26" x14ac:dyDescent="0.3">
      <c r="A606" t="s">
        <v>675</v>
      </c>
      <c r="B606">
        <v>49.33</v>
      </c>
      <c r="C606">
        <v>0.6</v>
      </c>
      <c r="D606">
        <v>14.83</v>
      </c>
      <c r="E606">
        <v>6.35</v>
      </c>
      <c r="F606">
        <v>0.1</v>
      </c>
      <c r="G606">
        <v>12.35</v>
      </c>
      <c r="H606">
        <v>13.67</v>
      </c>
      <c r="I606">
        <v>2.33</v>
      </c>
      <c r="J606">
        <v>0.09</v>
      </c>
      <c r="K606">
        <v>0.56999999999999995</v>
      </c>
      <c r="N606">
        <v>51.87</v>
      </c>
      <c r="O606">
        <v>0.14000000000000001</v>
      </c>
      <c r="P606">
        <v>5.08</v>
      </c>
      <c r="Q606">
        <v>2.82</v>
      </c>
      <c r="R606">
        <v>0.06</v>
      </c>
      <c r="S606">
        <v>17.96</v>
      </c>
      <c r="T606">
        <v>19.399999999999999</v>
      </c>
      <c r="U606">
        <v>0.38</v>
      </c>
      <c r="W606">
        <v>2.08</v>
      </c>
      <c r="X606">
        <v>1</v>
      </c>
      <c r="Y606">
        <v>1603.15</v>
      </c>
      <c r="Z606">
        <f t="shared" si="9"/>
        <v>10</v>
      </c>
    </row>
    <row r="607" spans="1:26" x14ac:dyDescent="0.3">
      <c r="A607" t="s">
        <v>676</v>
      </c>
      <c r="B607">
        <v>49.08</v>
      </c>
      <c r="C607">
        <v>0.63</v>
      </c>
      <c r="D607">
        <v>18.25</v>
      </c>
      <c r="E607">
        <v>6.29</v>
      </c>
      <c r="F607">
        <v>0.13</v>
      </c>
      <c r="G607">
        <v>10.66</v>
      </c>
      <c r="H607">
        <v>11.86</v>
      </c>
      <c r="I607">
        <v>2.25</v>
      </c>
      <c r="J607">
        <v>0.33</v>
      </c>
      <c r="K607">
        <v>0.2</v>
      </c>
      <c r="N607">
        <v>51.79</v>
      </c>
      <c r="O607">
        <v>0.25</v>
      </c>
      <c r="P607">
        <v>6.44</v>
      </c>
      <c r="Q607">
        <v>4.01</v>
      </c>
      <c r="R607">
        <v>0.1</v>
      </c>
      <c r="S607">
        <v>20.07</v>
      </c>
      <c r="T607">
        <v>15.98</v>
      </c>
      <c r="U607">
        <v>0.33</v>
      </c>
      <c r="W607">
        <v>1.01</v>
      </c>
      <c r="X607">
        <v>1</v>
      </c>
      <c r="Y607">
        <v>1573.15</v>
      </c>
      <c r="Z607">
        <f t="shared" si="9"/>
        <v>10</v>
      </c>
    </row>
    <row r="608" spans="1:26" x14ac:dyDescent="0.3">
      <c r="A608" t="s">
        <v>677</v>
      </c>
      <c r="B608">
        <v>50.06</v>
      </c>
      <c r="C608">
        <v>0.5</v>
      </c>
      <c r="D608">
        <v>14.83</v>
      </c>
      <c r="E608">
        <v>6.36</v>
      </c>
      <c r="F608">
        <v>0.13</v>
      </c>
      <c r="G608">
        <v>13.01</v>
      </c>
      <c r="H608">
        <v>12.73</v>
      </c>
      <c r="I608">
        <v>1.58</v>
      </c>
      <c r="J608">
        <v>0.09</v>
      </c>
      <c r="K608">
        <v>0.6</v>
      </c>
      <c r="N608">
        <v>53.45</v>
      </c>
      <c r="P608">
        <v>4.46</v>
      </c>
      <c r="Q608">
        <v>4.17</v>
      </c>
      <c r="R608">
        <v>0.14000000000000001</v>
      </c>
      <c r="S608">
        <v>22.95</v>
      </c>
      <c r="T608">
        <v>13.11</v>
      </c>
      <c r="U608">
        <v>0.25</v>
      </c>
      <c r="W608">
        <v>1.73</v>
      </c>
      <c r="X608">
        <v>1</v>
      </c>
      <c r="Y608">
        <v>1603.15</v>
      </c>
      <c r="Z608">
        <f t="shared" si="9"/>
        <v>10</v>
      </c>
    </row>
    <row r="609" spans="1:26" x14ac:dyDescent="0.3">
      <c r="A609" t="s">
        <v>678</v>
      </c>
      <c r="B609">
        <v>50.88</v>
      </c>
      <c r="C609">
        <v>0.64</v>
      </c>
      <c r="D609">
        <v>19.09</v>
      </c>
      <c r="E609">
        <v>5.39</v>
      </c>
      <c r="F609">
        <v>0.11</v>
      </c>
      <c r="G609">
        <v>8.52</v>
      </c>
      <c r="H609">
        <v>9.8000000000000007</v>
      </c>
      <c r="I609">
        <v>4.3899999999999997</v>
      </c>
      <c r="J609">
        <v>0.41</v>
      </c>
      <c r="N609">
        <v>52.14</v>
      </c>
      <c r="O609">
        <v>0.32</v>
      </c>
      <c r="P609">
        <v>6.92</v>
      </c>
      <c r="Q609">
        <v>3.69</v>
      </c>
      <c r="R609">
        <v>0.1</v>
      </c>
      <c r="S609">
        <v>18.989999999999998</v>
      </c>
      <c r="T609">
        <v>16.61</v>
      </c>
      <c r="U609">
        <v>0.59</v>
      </c>
      <c r="W609">
        <v>1.1299999999999999</v>
      </c>
      <c r="X609">
        <v>1</v>
      </c>
      <c r="Y609">
        <v>1543.15</v>
      </c>
      <c r="Z609">
        <f t="shared" si="9"/>
        <v>10</v>
      </c>
    </row>
    <row r="610" spans="1:26" x14ac:dyDescent="0.3">
      <c r="A610" t="s">
        <v>679</v>
      </c>
      <c r="B610">
        <v>66.095299999999995</v>
      </c>
      <c r="C610">
        <v>0.24799499999999999</v>
      </c>
      <c r="D610">
        <v>15.0726</v>
      </c>
      <c r="E610">
        <v>1.0287200000000001</v>
      </c>
      <c r="F610">
        <v>0.101035</v>
      </c>
      <c r="G610">
        <v>0.53273000000000004</v>
      </c>
      <c r="H610">
        <v>2.8749099999999999</v>
      </c>
      <c r="I610">
        <v>3.0218600000000002</v>
      </c>
      <c r="J610">
        <v>1.94722</v>
      </c>
      <c r="M610">
        <v>8.15</v>
      </c>
      <c r="N610">
        <v>48.02</v>
      </c>
      <c r="O610">
        <v>0.61</v>
      </c>
      <c r="P610">
        <v>7.41</v>
      </c>
      <c r="Q610">
        <v>8.31</v>
      </c>
      <c r="R610">
        <v>0.3</v>
      </c>
      <c r="S610">
        <v>11.57</v>
      </c>
      <c r="T610">
        <v>20.61</v>
      </c>
      <c r="U610">
        <v>1.1000000000000001</v>
      </c>
      <c r="V610">
        <v>0.1</v>
      </c>
      <c r="X610">
        <v>0.97</v>
      </c>
      <c r="Y610">
        <v>1165.1500000000001</v>
      </c>
      <c r="Z610">
        <f t="shared" si="9"/>
        <v>9.6999999999999993</v>
      </c>
    </row>
    <row r="611" spans="1:26" x14ac:dyDescent="0.3">
      <c r="A611" t="s">
        <v>680</v>
      </c>
      <c r="B611">
        <v>62.72</v>
      </c>
      <c r="C611">
        <v>0.23296</v>
      </c>
      <c r="D611">
        <v>15.8592</v>
      </c>
      <c r="E611">
        <v>1.0931200000000001</v>
      </c>
      <c r="F611">
        <v>9.8559999999999995E-2</v>
      </c>
      <c r="G611">
        <v>0.67200000000000004</v>
      </c>
      <c r="H611">
        <v>3.6915200000000001</v>
      </c>
      <c r="I611">
        <v>3.7363200000000001</v>
      </c>
      <c r="J611">
        <v>1.4963200000000001</v>
      </c>
      <c r="M611">
        <v>10.4</v>
      </c>
      <c r="N611">
        <v>49.55</v>
      </c>
      <c r="O611">
        <v>0.31</v>
      </c>
      <c r="P611">
        <v>5.03</v>
      </c>
      <c r="Q611">
        <v>5.93</v>
      </c>
      <c r="R611">
        <v>0.34</v>
      </c>
      <c r="S611">
        <v>13.79</v>
      </c>
      <c r="T611">
        <v>22.7</v>
      </c>
      <c r="U611">
        <v>0.88</v>
      </c>
      <c r="V611">
        <v>0.02</v>
      </c>
      <c r="X611">
        <v>0.97</v>
      </c>
      <c r="Y611">
        <v>1165.1500000000001</v>
      </c>
      <c r="Z611">
        <f t="shared" si="9"/>
        <v>9.6999999999999993</v>
      </c>
    </row>
    <row r="612" spans="1:26" x14ac:dyDescent="0.3">
      <c r="A612" t="s">
        <v>681</v>
      </c>
      <c r="B612">
        <v>71.34</v>
      </c>
      <c r="C612">
        <v>0.21</v>
      </c>
      <c r="D612">
        <v>16.649999999999999</v>
      </c>
      <c r="E612">
        <v>0.95</v>
      </c>
      <c r="F612">
        <v>0.12</v>
      </c>
      <c r="G612">
        <v>0.56999999999999995</v>
      </c>
      <c r="H612">
        <v>3.68</v>
      </c>
      <c r="I612">
        <v>4.41</v>
      </c>
      <c r="J612">
        <v>2.0699999999999998</v>
      </c>
      <c r="M612">
        <v>7.96</v>
      </c>
      <c r="N612">
        <v>48.41</v>
      </c>
      <c r="O612">
        <v>0.73</v>
      </c>
      <c r="P612">
        <v>7.06</v>
      </c>
      <c r="Q612">
        <v>8.01</v>
      </c>
      <c r="R612">
        <v>0.33</v>
      </c>
      <c r="S612">
        <v>12.44</v>
      </c>
      <c r="T612">
        <v>21.88</v>
      </c>
      <c r="U612">
        <v>0.99</v>
      </c>
      <c r="V612">
        <v>0.02</v>
      </c>
      <c r="X612">
        <v>0.82999999999999985</v>
      </c>
      <c r="Y612">
        <v>1165.1500000000001</v>
      </c>
      <c r="Z612">
        <f t="shared" si="9"/>
        <v>8.2999999999999989</v>
      </c>
    </row>
    <row r="613" spans="1:26" x14ac:dyDescent="0.3">
      <c r="A613" t="s">
        <v>682</v>
      </c>
      <c r="B613">
        <v>69.67</v>
      </c>
      <c r="C613">
        <v>0.23</v>
      </c>
      <c r="D613">
        <v>17.579999999999998</v>
      </c>
      <c r="E613">
        <v>1.06</v>
      </c>
      <c r="F613">
        <v>0.04</v>
      </c>
      <c r="G613">
        <v>0.54</v>
      </c>
      <c r="H613">
        <v>4.1100000000000003</v>
      </c>
      <c r="I613">
        <v>4.99</v>
      </c>
      <c r="J613">
        <v>1.76</v>
      </c>
      <c r="M613">
        <v>9.32</v>
      </c>
      <c r="N613">
        <v>49.89</v>
      </c>
      <c r="O613">
        <v>0.91</v>
      </c>
      <c r="P613">
        <v>8.7200000000000006</v>
      </c>
      <c r="Q613">
        <v>8.11</v>
      </c>
      <c r="R613">
        <v>0.27</v>
      </c>
      <c r="S613">
        <v>11.5</v>
      </c>
      <c r="T613">
        <v>22.08</v>
      </c>
      <c r="U613">
        <v>0.98</v>
      </c>
      <c r="V613">
        <v>0.01</v>
      </c>
      <c r="X613">
        <v>0.82999999999999985</v>
      </c>
      <c r="Y613">
        <v>1165.1500000000001</v>
      </c>
      <c r="Z613">
        <f t="shared" si="9"/>
        <v>8.2999999999999989</v>
      </c>
    </row>
    <row r="614" spans="1:26" x14ac:dyDescent="0.3">
      <c r="A614" t="s">
        <v>683</v>
      </c>
      <c r="B614">
        <v>69.1006</v>
      </c>
      <c r="C614">
        <v>0.2351</v>
      </c>
      <c r="D614">
        <v>13.842700000000001</v>
      </c>
      <c r="E614">
        <v>0.92159199999999997</v>
      </c>
      <c r="F614">
        <v>0.112848</v>
      </c>
      <c r="G614">
        <v>0.83695600000000003</v>
      </c>
      <c r="H614">
        <v>2.20994</v>
      </c>
      <c r="I614">
        <v>4.4574999999999996</v>
      </c>
      <c r="J614">
        <v>2.3227899999999999</v>
      </c>
      <c r="M614">
        <v>5.96</v>
      </c>
      <c r="N614">
        <v>51.71</v>
      </c>
      <c r="O614">
        <v>0.49</v>
      </c>
      <c r="P614">
        <v>6.55</v>
      </c>
      <c r="Q614">
        <v>7.21</v>
      </c>
      <c r="R614">
        <v>0.42</v>
      </c>
      <c r="S614">
        <v>13.89</v>
      </c>
      <c r="T614">
        <v>18.72</v>
      </c>
      <c r="U614">
        <v>1.21</v>
      </c>
      <c r="V614">
        <v>0.13</v>
      </c>
      <c r="X614">
        <v>0.96</v>
      </c>
      <c r="Y614">
        <v>1216.1500000000001</v>
      </c>
      <c r="Z614">
        <f t="shared" si="9"/>
        <v>9.6</v>
      </c>
    </row>
    <row r="615" spans="1:26" x14ac:dyDescent="0.3">
      <c r="A615" t="s">
        <v>684</v>
      </c>
      <c r="B615">
        <v>6.5356199999999998</v>
      </c>
      <c r="C615">
        <v>2.2343999999999999E-2</v>
      </c>
      <c r="D615">
        <v>1.56687</v>
      </c>
      <c r="E615">
        <v>0.10799599999999999</v>
      </c>
      <c r="F615">
        <v>7.4479999999999998E-3</v>
      </c>
      <c r="G615">
        <v>9.0306999999999998E-2</v>
      </c>
      <c r="H615">
        <v>0.30443700000000001</v>
      </c>
      <c r="I615">
        <v>0.50460199999999999</v>
      </c>
      <c r="J615">
        <v>0.170373</v>
      </c>
      <c r="M615">
        <v>6.81</v>
      </c>
      <c r="N615">
        <v>49.09</v>
      </c>
      <c r="O615">
        <v>0.6</v>
      </c>
      <c r="P615">
        <v>7.65</v>
      </c>
      <c r="Q615">
        <v>7.9</v>
      </c>
      <c r="R615">
        <v>0.35</v>
      </c>
      <c r="S615">
        <v>13.06</v>
      </c>
      <c r="T615">
        <v>20.329999999999998</v>
      </c>
      <c r="U615">
        <v>1.1100000000000001</v>
      </c>
      <c r="V615">
        <v>0.06</v>
      </c>
      <c r="X615">
        <v>0.96</v>
      </c>
      <c r="Y615">
        <v>1216.1500000000001</v>
      </c>
      <c r="Z615">
        <f t="shared" si="9"/>
        <v>9.6</v>
      </c>
    </row>
    <row r="616" spans="1:26" x14ac:dyDescent="0.3">
      <c r="A616" t="s">
        <v>685</v>
      </c>
      <c r="B616">
        <v>63.084600000000002</v>
      </c>
      <c r="C616">
        <v>0.237848</v>
      </c>
      <c r="D616">
        <v>15.9267</v>
      </c>
      <c r="E616">
        <v>1.30816</v>
      </c>
      <c r="F616">
        <v>6.4035999999999996E-2</v>
      </c>
      <c r="G616">
        <v>0.93309600000000004</v>
      </c>
      <c r="H616">
        <v>3.6866400000000001</v>
      </c>
      <c r="I616">
        <v>4.8209999999999997</v>
      </c>
      <c r="J616">
        <v>1.42709</v>
      </c>
      <c r="M616">
        <v>8.52</v>
      </c>
      <c r="N616">
        <v>48.72</v>
      </c>
      <c r="O616">
        <v>0.61</v>
      </c>
      <c r="P616">
        <v>6.88</v>
      </c>
      <c r="Q616">
        <v>7.38</v>
      </c>
      <c r="R616">
        <v>0.21</v>
      </c>
      <c r="S616">
        <v>12.96</v>
      </c>
      <c r="T616">
        <v>22</v>
      </c>
      <c r="U616">
        <v>0.94</v>
      </c>
      <c r="V616">
        <v>0.04</v>
      </c>
      <c r="X616">
        <v>0.96</v>
      </c>
      <c r="Y616">
        <v>1216.1500000000001</v>
      </c>
      <c r="Z616">
        <f t="shared" si="9"/>
        <v>9.6</v>
      </c>
    </row>
    <row r="617" spans="1:26" x14ac:dyDescent="0.3">
      <c r="A617" t="s">
        <v>686</v>
      </c>
      <c r="B617">
        <v>66.294700000000006</v>
      </c>
      <c r="C617">
        <v>0.314193</v>
      </c>
      <c r="D617">
        <v>16.223800000000001</v>
      </c>
      <c r="E617">
        <v>1.4186300000000001</v>
      </c>
      <c r="F617">
        <v>0.12377299999999999</v>
      </c>
      <c r="G617">
        <v>0.84736900000000004</v>
      </c>
      <c r="H617">
        <v>2.9229500000000002</v>
      </c>
      <c r="I617">
        <v>5.1508599999999998</v>
      </c>
      <c r="J617">
        <v>1.9137200000000001</v>
      </c>
      <c r="M617">
        <v>4.79</v>
      </c>
      <c r="N617">
        <v>48.83</v>
      </c>
      <c r="O617">
        <v>0.62</v>
      </c>
      <c r="P617">
        <v>7.63</v>
      </c>
      <c r="Q617">
        <v>9.48</v>
      </c>
      <c r="R617">
        <v>0.31</v>
      </c>
      <c r="S617">
        <v>13.35</v>
      </c>
      <c r="T617">
        <v>18.79</v>
      </c>
      <c r="U617">
        <v>1.06</v>
      </c>
      <c r="V617">
        <v>0.02</v>
      </c>
      <c r="X617">
        <v>0.98</v>
      </c>
      <c r="Y617">
        <v>1268.1500000000001</v>
      </c>
      <c r="Z617">
        <f t="shared" si="9"/>
        <v>9.8000000000000007</v>
      </c>
    </row>
    <row r="618" spans="1:26" x14ac:dyDescent="0.3">
      <c r="A618" t="s">
        <v>687</v>
      </c>
      <c r="B618">
        <v>64.218800000000002</v>
      </c>
      <c r="C618">
        <v>0.303008</v>
      </c>
      <c r="D618">
        <v>16.182500000000001</v>
      </c>
      <c r="E618">
        <v>1.7328300000000001</v>
      </c>
      <c r="F618">
        <v>9.4689999999999996E-2</v>
      </c>
      <c r="G618">
        <v>1.4676899999999999</v>
      </c>
      <c r="H618">
        <v>3.8822899999999998</v>
      </c>
      <c r="I618">
        <v>5.2363600000000003</v>
      </c>
      <c r="J618">
        <v>1.5813200000000001</v>
      </c>
      <c r="M618">
        <v>5.31</v>
      </c>
      <c r="N618">
        <v>49.92</v>
      </c>
      <c r="O618">
        <v>0.48</v>
      </c>
      <c r="P618">
        <v>6.01</v>
      </c>
      <c r="Q618">
        <v>8.2799999999999994</v>
      </c>
      <c r="R618">
        <v>0.28999999999999998</v>
      </c>
      <c r="S618">
        <v>13.54</v>
      </c>
      <c r="T618">
        <v>20.23</v>
      </c>
      <c r="U618">
        <v>1.01</v>
      </c>
      <c r="V618">
        <v>0.04</v>
      </c>
      <c r="X618">
        <v>0.98</v>
      </c>
      <c r="Y618">
        <v>1268.1500000000001</v>
      </c>
      <c r="Z618">
        <f t="shared" si="9"/>
        <v>9.8000000000000007</v>
      </c>
    </row>
    <row r="619" spans="1:26" x14ac:dyDescent="0.3">
      <c r="A619" t="s">
        <v>688</v>
      </c>
      <c r="B619">
        <v>71.650000000000006</v>
      </c>
      <c r="C619">
        <v>0.24</v>
      </c>
      <c r="D619">
        <v>15.26</v>
      </c>
      <c r="E619">
        <v>2.08</v>
      </c>
      <c r="F619">
        <v>7.0000000000000007E-2</v>
      </c>
      <c r="G619">
        <v>1</v>
      </c>
      <c r="H619">
        <v>2.99</v>
      </c>
      <c r="I619">
        <v>4.5</v>
      </c>
      <c r="J619">
        <v>2.2000000000000002</v>
      </c>
      <c r="M619">
        <v>5.46</v>
      </c>
      <c r="N619">
        <v>52.11</v>
      </c>
      <c r="O619">
        <v>0.35</v>
      </c>
      <c r="P619">
        <v>5.03</v>
      </c>
      <c r="Q619">
        <v>6.78</v>
      </c>
      <c r="R619">
        <v>0.59</v>
      </c>
      <c r="S619">
        <v>14.26</v>
      </c>
      <c r="T619">
        <v>18.14</v>
      </c>
      <c r="U619">
        <v>0.89</v>
      </c>
      <c r="V619">
        <v>0.2</v>
      </c>
      <c r="X619">
        <v>0.4</v>
      </c>
      <c r="Y619">
        <v>1223.1500000000001</v>
      </c>
      <c r="Z619">
        <f t="shared" si="9"/>
        <v>4</v>
      </c>
    </row>
    <row r="620" spans="1:26" x14ac:dyDescent="0.3">
      <c r="A620" t="s">
        <v>689</v>
      </c>
      <c r="B620">
        <v>74.84</v>
      </c>
      <c r="C620">
        <v>0.22</v>
      </c>
      <c r="D620">
        <v>13.62</v>
      </c>
      <c r="E620">
        <v>1.83</v>
      </c>
      <c r="F620">
        <v>0.1</v>
      </c>
      <c r="G620">
        <v>0.66</v>
      </c>
      <c r="H620">
        <v>1.99</v>
      </c>
      <c r="I620">
        <v>4.16</v>
      </c>
      <c r="J620">
        <v>2.59</v>
      </c>
      <c r="M620">
        <v>4.41</v>
      </c>
      <c r="N620">
        <v>52.53</v>
      </c>
      <c r="O620">
        <v>0.12</v>
      </c>
      <c r="P620">
        <v>3.19</v>
      </c>
      <c r="Q620">
        <v>6.57</v>
      </c>
      <c r="S620">
        <v>16.03</v>
      </c>
      <c r="T620">
        <v>17.440000000000001</v>
      </c>
      <c r="U620">
        <v>0.68</v>
      </c>
      <c r="V620">
        <v>0.16</v>
      </c>
      <c r="X620">
        <v>0.4</v>
      </c>
      <c r="Y620">
        <v>1223.1500000000001</v>
      </c>
      <c r="Z620">
        <f t="shared" si="9"/>
        <v>4</v>
      </c>
    </row>
    <row r="621" spans="1:26" x14ac:dyDescent="0.3">
      <c r="A621" t="s">
        <v>690</v>
      </c>
      <c r="B621">
        <v>46.67</v>
      </c>
      <c r="C621">
        <v>4.34</v>
      </c>
      <c r="D621">
        <v>16.079999999999998</v>
      </c>
      <c r="E621">
        <v>14.2</v>
      </c>
      <c r="F621">
        <v>0.17</v>
      </c>
      <c r="G621">
        <v>6.27</v>
      </c>
      <c r="H621">
        <v>8.08</v>
      </c>
      <c r="I621">
        <v>3.29</v>
      </c>
      <c r="J621">
        <v>1.2</v>
      </c>
      <c r="K621">
        <v>0.01</v>
      </c>
      <c r="N621">
        <v>50.64</v>
      </c>
      <c r="O621">
        <v>1.33</v>
      </c>
      <c r="P621">
        <v>5.86</v>
      </c>
      <c r="Q621">
        <v>10.77</v>
      </c>
      <c r="R621">
        <v>0.19</v>
      </c>
      <c r="S621">
        <v>17.63</v>
      </c>
      <c r="T621">
        <v>13.52</v>
      </c>
      <c r="U621">
        <v>0.54</v>
      </c>
      <c r="V621">
        <v>0.02</v>
      </c>
      <c r="W621">
        <v>0.23</v>
      </c>
      <c r="X621">
        <v>0.8</v>
      </c>
      <c r="Y621">
        <v>1473.15</v>
      </c>
      <c r="Z621">
        <f t="shared" si="9"/>
        <v>8</v>
      </c>
    </row>
    <row r="622" spans="1:26" x14ac:dyDescent="0.3">
      <c r="A622" t="s">
        <v>691</v>
      </c>
      <c r="B622">
        <v>45.86</v>
      </c>
      <c r="C622">
        <v>3.93</v>
      </c>
      <c r="D622">
        <v>13.25</v>
      </c>
      <c r="E622">
        <v>15</v>
      </c>
      <c r="F622">
        <v>0.18</v>
      </c>
      <c r="G622">
        <v>9.76</v>
      </c>
      <c r="H622">
        <v>8.7100000000000009</v>
      </c>
      <c r="I622">
        <v>2.4500000000000002</v>
      </c>
      <c r="J622">
        <v>0.94</v>
      </c>
      <c r="K622">
        <v>0.05</v>
      </c>
      <c r="N622">
        <v>51.49</v>
      </c>
      <c r="O622">
        <v>0.75</v>
      </c>
      <c r="P622">
        <v>7.16</v>
      </c>
      <c r="Q622">
        <v>9.5399999999999991</v>
      </c>
      <c r="R622">
        <v>0.17</v>
      </c>
      <c r="S622">
        <v>18.52</v>
      </c>
      <c r="T622">
        <v>11.41</v>
      </c>
      <c r="U622">
        <v>1.07</v>
      </c>
      <c r="V622">
        <v>0.01</v>
      </c>
      <c r="W622">
        <v>0.27</v>
      </c>
      <c r="X622">
        <v>2</v>
      </c>
      <c r="Y622">
        <v>1663.15</v>
      </c>
      <c r="Z622">
        <f t="shared" si="9"/>
        <v>20</v>
      </c>
    </row>
    <row r="623" spans="1:26" x14ac:dyDescent="0.3">
      <c r="A623" t="s">
        <v>692</v>
      </c>
      <c r="B623">
        <v>44.16</v>
      </c>
      <c r="C623">
        <v>4.1100000000000003</v>
      </c>
      <c r="D623">
        <v>12.83</v>
      </c>
      <c r="E623">
        <v>14.99</v>
      </c>
      <c r="F623">
        <v>0.18</v>
      </c>
      <c r="G623">
        <v>10.14</v>
      </c>
      <c r="H623">
        <v>8.6199999999999992</v>
      </c>
      <c r="I623">
        <v>2.8</v>
      </c>
      <c r="J623">
        <v>1.03</v>
      </c>
      <c r="K623">
        <v>0.04</v>
      </c>
      <c r="N623">
        <v>50.82</v>
      </c>
      <c r="O623">
        <v>0.77</v>
      </c>
      <c r="P623">
        <v>5.77</v>
      </c>
      <c r="Q623">
        <v>10.23</v>
      </c>
      <c r="R623">
        <v>0.2</v>
      </c>
      <c r="S623">
        <v>20.91</v>
      </c>
      <c r="T623">
        <v>10.06</v>
      </c>
      <c r="U623">
        <v>0.9</v>
      </c>
      <c r="V623">
        <v>0.04</v>
      </c>
      <c r="W623">
        <v>0.23</v>
      </c>
      <c r="X623">
        <v>1.7</v>
      </c>
      <c r="Y623">
        <v>1643.15</v>
      </c>
      <c r="Z623">
        <f t="shared" si="9"/>
        <v>17</v>
      </c>
    </row>
    <row r="624" spans="1:26" x14ac:dyDescent="0.3">
      <c r="A624" t="s">
        <v>693</v>
      </c>
      <c r="B624">
        <v>45.38</v>
      </c>
      <c r="C624">
        <v>4.49</v>
      </c>
      <c r="D624">
        <v>11.6</v>
      </c>
      <c r="E624">
        <v>15.14</v>
      </c>
      <c r="F624">
        <v>0.18</v>
      </c>
      <c r="G624">
        <v>8.8800000000000008</v>
      </c>
      <c r="H624">
        <v>8.5299999999999994</v>
      </c>
      <c r="I624">
        <v>2.57</v>
      </c>
      <c r="J624">
        <v>1.1399999999999999</v>
      </c>
      <c r="K624">
        <v>0.03</v>
      </c>
      <c r="N624">
        <v>52.5</v>
      </c>
      <c r="O624">
        <v>0.77</v>
      </c>
      <c r="P624">
        <v>8.15</v>
      </c>
      <c r="Q624">
        <v>9.01</v>
      </c>
      <c r="R624">
        <v>0.17</v>
      </c>
      <c r="S624">
        <v>15.81</v>
      </c>
      <c r="T624">
        <v>12.36</v>
      </c>
      <c r="U624">
        <v>1.76</v>
      </c>
      <c r="V624">
        <v>0.02</v>
      </c>
      <c r="W624">
        <v>0.19</v>
      </c>
      <c r="X624">
        <v>1.5</v>
      </c>
      <c r="Y624">
        <v>1573.15</v>
      </c>
      <c r="Z624">
        <f t="shared" si="9"/>
        <v>15</v>
      </c>
    </row>
    <row r="625" spans="1:26" x14ac:dyDescent="0.3">
      <c r="A625" t="s">
        <v>694</v>
      </c>
      <c r="B625">
        <v>49.55</v>
      </c>
      <c r="C625">
        <v>1.66</v>
      </c>
      <c r="D625">
        <v>17.46</v>
      </c>
      <c r="E625">
        <v>10.44</v>
      </c>
      <c r="F625">
        <v>0.17</v>
      </c>
      <c r="G625">
        <v>6.48</v>
      </c>
      <c r="H625">
        <v>9.2899999999999991</v>
      </c>
      <c r="I625">
        <v>3.46</v>
      </c>
      <c r="J625">
        <v>0.17</v>
      </c>
      <c r="K625">
        <v>0.02</v>
      </c>
      <c r="N625">
        <v>50.12</v>
      </c>
      <c r="O625">
        <v>0.61</v>
      </c>
      <c r="P625">
        <v>11.17</v>
      </c>
      <c r="Q625">
        <v>6.19</v>
      </c>
      <c r="R625">
        <v>0.13</v>
      </c>
      <c r="S625">
        <v>13.06</v>
      </c>
      <c r="T625">
        <v>17.13</v>
      </c>
      <c r="U625">
        <v>1.57</v>
      </c>
      <c r="V625">
        <v>0.01</v>
      </c>
      <c r="W625">
        <v>0.17</v>
      </c>
      <c r="X625">
        <v>2</v>
      </c>
      <c r="Y625">
        <v>1613.15</v>
      </c>
      <c r="Z625">
        <f t="shared" si="9"/>
        <v>20</v>
      </c>
    </row>
    <row r="626" spans="1:26" x14ac:dyDescent="0.3">
      <c r="A626" t="s">
        <v>695</v>
      </c>
      <c r="B626">
        <v>49.9</v>
      </c>
      <c r="C626">
        <v>1.59</v>
      </c>
      <c r="D626">
        <v>17.16</v>
      </c>
      <c r="E626">
        <v>10.31</v>
      </c>
      <c r="F626">
        <v>0.16</v>
      </c>
      <c r="G626">
        <v>7.21</v>
      </c>
      <c r="H626">
        <v>9.9499999999999993</v>
      </c>
      <c r="I626">
        <v>2.95</v>
      </c>
      <c r="J626">
        <v>0.12</v>
      </c>
      <c r="K626">
        <v>0.01</v>
      </c>
      <c r="N626">
        <v>50.17</v>
      </c>
      <c r="O626">
        <v>0.88</v>
      </c>
      <c r="P626">
        <v>9.08</v>
      </c>
      <c r="Q626">
        <v>7.78</v>
      </c>
      <c r="R626">
        <v>0.14000000000000001</v>
      </c>
      <c r="S626">
        <v>15.44</v>
      </c>
      <c r="T626">
        <v>15.86</v>
      </c>
      <c r="U626">
        <v>0.63</v>
      </c>
      <c r="W626">
        <v>0.08</v>
      </c>
      <c r="X626">
        <v>1</v>
      </c>
      <c r="Y626">
        <v>1543.15</v>
      </c>
      <c r="Z626">
        <f t="shared" si="9"/>
        <v>10</v>
      </c>
    </row>
    <row r="627" spans="1:26" x14ac:dyDescent="0.3">
      <c r="A627" t="s">
        <v>696</v>
      </c>
      <c r="B627">
        <v>49.95</v>
      </c>
      <c r="C627">
        <v>1.48</v>
      </c>
      <c r="D627">
        <v>17.78</v>
      </c>
      <c r="E627">
        <v>10.33</v>
      </c>
      <c r="F627">
        <v>0.18</v>
      </c>
      <c r="G627">
        <v>7.11</v>
      </c>
      <c r="H627">
        <v>9.89</v>
      </c>
      <c r="I627">
        <v>3.06</v>
      </c>
      <c r="J627">
        <v>0.14000000000000001</v>
      </c>
      <c r="K627">
        <v>0.02</v>
      </c>
      <c r="N627">
        <v>49.94</v>
      </c>
      <c r="O627">
        <v>0.91</v>
      </c>
      <c r="P627">
        <v>7.96</v>
      </c>
      <c r="Q627">
        <v>6.9</v>
      </c>
      <c r="R627">
        <v>0.17</v>
      </c>
      <c r="S627">
        <v>16.8</v>
      </c>
      <c r="T627">
        <v>16.93</v>
      </c>
      <c r="U627">
        <v>0.51</v>
      </c>
      <c r="V627">
        <v>0.02</v>
      </c>
      <c r="W627">
        <v>0.16</v>
      </c>
      <c r="X627">
        <v>0.8</v>
      </c>
      <c r="Y627">
        <v>1498.15</v>
      </c>
      <c r="Z627">
        <f t="shared" si="9"/>
        <v>8</v>
      </c>
    </row>
    <row r="628" spans="1:26" x14ac:dyDescent="0.3">
      <c r="A628" t="s">
        <v>697</v>
      </c>
      <c r="B628">
        <v>36.909999999999997</v>
      </c>
      <c r="C628">
        <v>6.13</v>
      </c>
      <c r="D628">
        <v>10.07</v>
      </c>
      <c r="E628">
        <v>13.83</v>
      </c>
      <c r="F628">
        <v>0.25</v>
      </c>
      <c r="G628">
        <v>5.41</v>
      </c>
      <c r="H628">
        <v>13.35</v>
      </c>
      <c r="I628">
        <v>2.5299999999999998</v>
      </c>
      <c r="J628">
        <v>6.3</v>
      </c>
      <c r="N628">
        <v>49.66</v>
      </c>
      <c r="O628">
        <v>2.66</v>
      </c>
      <c r="P628">
        <v>4.42</v>
      </c>
      <c r="Q628">
        <v>5.58</v>
      </c>
      <c r="R628">
        <v>0.1</v>
      </c>
      <c r="S628">
        <v>13.53</v>
      </c>
      <c r="T628">
        <v>23.59</v>
      </c>
      <c r="U628">
        <v>0.36</v>
      </c>
      <c r="V628">
        <v>0.05</v>
      </c>
      <c r="W628">
        <v>0.03</v>
      </c>
      <c r="X628">
        <v>0.8</v>
      </c>
      <c r="Y628">
        <v>1423.15</v>
      </c>
      <c r="Z628">
        <f t="shared" si="9"/>
        <v>8</v>
      </c>
    </row>
    <row r="629" spans="1:26" x14ac:dyDescent="0.3">
      <c r="A629" t="s">
        <v>698</v>
      </c>
      <c r="B629">
        <v>36.81</v>
      </c>
      <c r="C629">
        <v>6.18</v>
      </c>
      <c r="D629">
        <v>9.98</v>
      </c>
      <c r="E629">
        <v>13.38</v>
      </c>
      <c r="F629">
        <v>0.27</v>
      </c>
      <c r="G629">
        <v>5.45</v>
      </c>
      <c r="H629">
        <v>13.42</v>
      </c>
      <c r="I629">
        <v>2.4900000000000002</v>
      </c>
      <c r="J629">
        <v>6.05</v>
      </c>
      <c r="K629">
        <v>0.01</v>
      </c>
      <c r="N629">
        <v>49.46</v>
      </c>
      <c r="O629">
        <v>2.2999999999999998</v>
      </c>
      <c r="P629">
        <v>4.29</v>
      </c>
      <c r="Q629">
        <v>5.57</v>
      </c>
      <c r="R629">
        <v>0.16</v>
      </c>
      <c r="S629">
        <v>13.9</v>
      </c>
      <c r="T629">
        <v>23.56</v>
      </c>
      <c r="U629">
        <v>0.39</v>
      </c>
      <c r="V629">
        <v>0.01</v>
      </c>
      <c r="X629">
        <v>1</v>
      </c>
      <c r="Y629">
        <v>1443.15</v>
      </c>
      <c r="Z629">
        <f t="shared" si="9"/>
        <v>10</v>
      </c>
    </row>
    <row r="630" spans="1:26" x14ac:dyDescent="0.3">
      <c r="A630" t="s">
        <v>699</v>
      </c>
      <c r="B630">
        <v>36.94</v>
      </c>
      <c r="C630">
        <v>6.15</v>
      </c>
      <c r="D630">
        <v>9.84</v>
      </c>
      <c r="E630">
        <v>14.6</v>
      </c>
      <c r="F630">
        <v>0.24</v>
      </c>
      <c r="G630">
        <v>5.64</v>
      </c>
      <c r="H630">
        <v>13.54</v>
      </c>
      <c r="I630">
        <v>2.48</v>
      </c>
      <c r="J630">
        <v>6.41</v>
      </c>
      <c r="K630">
        <v>0.02</v>
      </c>
      <c r="N630">
        <v>48.91</v>
      </c>
      <c r="O630">
        <v>2.2400000000000002</v>
      </c>
      <c r="P630">
        <v>6.13</v>
      </c>
      <c r="Q630">
        <v>6.24</v>
      </c>
      <c r="R630">
        <v>0.11</v>
      </c>
      <c r="S630">
        <v>12.51</v>
      </c>
      <c r="T630">
        <v>22.93</v>
      </c>
      <c r="U630">
        <v>0.55000000000000004</v>
      </c>
      <c r="V630">
        <v>0.04</v>
      </c>
      <c r="W630">
        <v>0.01</v>
      </c>
      <c r="X630">
        <v>1.5</v>
      </c>
      <c r="Y630">
        <v>1498.15</v>
      </c>
      <c r="Z630">
        <f t="shared" si="9"/>
        <v>15</v>
      </c>
    </row>
    <row r="631" spans="1:26" x14ac:dyDescent="0.3">
      <c r="A631" t="s">
        <v>700</v>
      </c>
      <c r="B631">
        <v>37.21</v>
      </c>
      <c r="C631">
        <v>5.79</v>
      </c>
      <c r="D631">
        <v>9.59</v>
      </c>
      <c r="E631">
        <v>13.89</v>
      </c>
      <c r="F631">
        <v>0.26</v>
      </c>
      <c r="G631">
        <v>5.49</v>
      </c>
      <c r="H631">
        <v>13.52</v>
      </c>
      <c r="I631">
        <v>2.65</v>
      </c>
      <c r="J631">
        <v>6.63</v>
      </c>
      <c r="K631">
        <v>0.02</v>
      </c>
      <c r="N631">
        <v>47.02</v>
      </c>
      <c r="O631">
        <v>2.9</v>
      </c>
      <c r="P631">
        <v>8.65</v>
      </c>
      <c r="Q631">
        <v>6.85</v>
      </c>
      <c r="R631">
        <v>0.11</v>
      </c>
      <c r="S631">
        <v>11.62</v>
      </c>
      <c r="T631">
        <v>22.07</v>
      </c>
      <c r="U631">
        <v>0.86</v>
      </c>
      <c r="V631">
        <v>0.64</v>
      </c>
      <c r="X631">
        <v>2</v>
      </c>
      <c r="Y631">
        <v>1543.15</v>
      </c>
      <c r="Z631">
        <f t="shared" si="9"/>
        <v>20</v>
      </c>
    </row>
    <row r="632" spans="1:26" x14ac:dyDescent="0.3">
      <c r="A632" t="s">
        <v>701</v>
      </c>
      <c r="B632">
        <v>47.15</v>
      </c>
      <c r="C632">
        <v>2.64</v>
      </c>
      <c r="D632">
        <v>18.239999999999998</v>
      </c>
      <c r="E632">
        <v>10.84</v>
      </c>
      <c r="F632">
        <v>0.15</v>
      </c>
      <c r="G632">
        <v>6.43</v>
      </c>
      <c r="H632">
        <v>8.08</v>
      </c>
      <c r="I632">
        <v>4.1900000000000004</v>
      </c>
      <c r="J632">
        <v>0.1</v>
      </c>
      <c r="N632">
        <v>48.11</v>
      </c>
      <c r="O632">
        <v>1.39</v>
      </c>
      <c r="P632">
        <v>10.3</v>
      </c>
      <c r="Q632">
        <v>7.23</v>
      </c>
      <c r="R632">
        <v>0.19</v>
      </c>
      <c r="S632">
        <v>13.66</v>
      </c>
      <c r="T632">
        <v>17.149999999999999</v>
      </c>
      <c r="U632">
        <v>1.34</v>
      </c>
      <c r="W632">
        <v>0.14000000000000001</v>
      </c>
      <c r="X632">
        <v>1.5</v>
      </c>
      <c r="Y632">
        <v>1513.15</v>
      </c>
      <c r="Z632">
        <f t="shared" si="9"/>
        <v>15</v>
      </c>
    </row>
    <row r="633" spans="1:26" x14ac:dyDescent="0.3">
      <c r="A633" t="s">
        <v>702</v>
      </c>
      <c r="B633">
        <v>46.89</v>
      </c>
      <c r="C633">
        <v>2.37</v>
      </c>
      <c r="D633">
        <v>17.260000000000002</v>
      </c>
      <c r="E633">
        <v>10.32</v>
      </c>
      <c r="F633">
        <v>0.18</v>
      </c>
      <c r="G633">
        <v>6.88</v>
      </c>
      <c r="H633">
        <v>8.76</v>
      </c>
      <c r="I633">
        <v>4.3</v>
      </c>
      <c r="J633">
        <v>0.08</v>
      </c>
      <c r="K633">
        <v>0.02</v>
      </c>
      <c r="N633">
        <v>51.01</v>
      </c>
      <c r="O633">
        <v>0.95</v>
      </c>
      <c r="P633">
        <v>5.43</v>
      </c>
      <c r="Q633">
        <v>6.59</v>
      </c>
      <c r="R633">
        <v>0.21</v>
      </c>
      <c r="S633">
        <v>17.68</v>
      </c>
      <c r="T633">
        <v>17.78</v>
      </c>
      <c r="U633">
        <v>0.72</v>
      </c>
      <c r="W633">
        <v>0.21</v>
      </c>
      <c r="X633">
        <v>0.8</v>
      </c>
      <c r="Y633">
        <v>1473.15</v>
      </c>
      <c r="Z633">
        <f t="shared" si="9"/>
        <v>8</v>
      </c>
    </row>
    <row r="634" spans="1:26" x14ac:dyDescent="0.3">
      <c r="A634" t="s">
        <v>703</v>
      </c>
      <c r="B634">
        <v>49.22</v>
      </c>
      <c r="C634">
        <v>2.78</v>
      </c>
      <c r="D634">
        <v>18.149999999999999</v>
      </c>
      <c r="E634">
        <v>9.98</v>
      </c>
      <c r="F634">
        <v>0.14000000000000001</v>
      </c>
      <c r="G634">
        <v>5.21</v>
      </c>
      <c r="H634">
        <v>7.78</v>
      </c>
      <c r="I634">
        <v>4.17</v>
      </c>
      <c r="J634">
        <v>0.08</v>
      </c>
      <c r="N634">
        <v>49.25</v>
      </c>
      <c r="O634">
        <v>1.37</v>
      </c>
      <c r="P634">
        <v>10.78</v>
      </c>
      <c r="Q634">
        <v>6.95</v>
      </c>
      <c r="R634">
        <v>7.0000000000000007E-2</v>
      </c>
      <c r="S634">
        <v>12.89</v>
      </c>
      <c r="T634">
        <v>17.12</v>
      </c>
      <c r="U634">
        <v>1.5</v>
      </c>
      <c r="V634">
        <v>0.01</v>
      </c>
      <c r="W634">
        <v>7.0000000000000007E-2</v>
      </c>
      <c r="X634">
        <v>1.5</v>
      </c>
      <c r="Y634">
        <v>1473.15</v>
      </c>
      <c r="Z634">
        <f t="shared" si="9"/>
        <v>15</v>
      </c>
    </row>
    <row r="635" spans="1:26" x14ac:dyDescent="0.3">
      <c r="A635" t="s">
        <v>704</v>
      </c>
      <c r="B635">
        <v>50.82</v>
      </c>
      <c r="C635">
        <v>2.2400000000000002</v>
      </c>
      <c r="D635">
        <v>19.34</v>
      </c>
      <c r="E635">
        <v>11.09</v>
      </c>
      <c r="F635">
        <v>0.19</v>
      </c>
      <c r="G635">
        <v>3.78</v>
      </c>
      <c r="H635">
        <v>6.41</v>
      </c>
      <c r="I635">
        <v>5.6</v>
      </c>
      <c r="J635">
        <v>0.12</v>
      </c>
      <c r="N635">
        <v>48.99</v>
      </c>
      <c r="O635">
        <v>1.63</v>
      </c>
      <c r="P635">
        <v>8.6300000000000008</v>
      </c>
      <c r="Q635">
        <v>10.58</v>
      </c>
      <c r="R635">
        <v>0.24</v>
      </c>
      <c r="S635">
        <v>13.16</v>
      </c>
      <c r="T635">
        <v>16.059999999999999</v>
      </c>
      <c r="U635">
        <v>0.87</v>
      </c>
      <c r="X635">
        <v>1</v>
      </c>
      <c r="Y635">
        <v>1373.15</v>
      </c>
      <c r="Z635">
        <f t="shared" si="9"/>
        <v>10</v>
      </c>
    </row>
    <row r="636" spans="1:26" x14ac:dyDescent="0.3">
      <c r="A636" t="s">
        <v>705</v>
      </c>
      <c r="B636">
        <v>49.7</v>
      </c>
      <c r="C636">
        <v>2.79</v>
      </c>
      <c r="D636">
        <v>18.72</v>
      </c>
      <c r="E636">
        <v>10.199999999999999</v>
      </c>
      <c r="F636">
        <v>0.16</v>
      </c>
      <c r="G636">
        <v>5.07</v>
      </c>
      <c r="H636">
        <v>7</v>
      </c>
      <c r="I636">
        <v>3.58</v>
      </c>
      <c r="J636">
        <v>0.11</v>
      </c>
      <c r="K636">
        <v>0.03</v>
      </c>
      <c r="N636">
        <v>48.81</v>
      </c>
      <c r="O636">
        <v>1.66</v>
      </c>
      <c r="P636">
        <v>10.5</v>
      </c>
      <c r="Q636">
        <v>7.2</v>
      </c>
      <c r="R636">
        <v>0.18</v>
      </c>
      <c r="S636">
        <v>12.41</v>
      </c>
      <c r="T636">
        <v>18.22</v>
      </c>
      <c r="U636">
        <v>1.72</v>
      </c>
      <c r="V636">
        <v>0.02</v>
      </c>
      <c r="W636">
        <v>0.12</v>
      </c>
      <c r="X636">
        <v>1.5</v>
      </c>
      <c r="Y636">
        <v>1423.15</v>
      </c>
      <c r="Z636">
        <f t="shared" si="9"/>
        <v>15</v>
      </c>
    </row>
    <row r="637" spans="1:26" x14ac:dyDescent="0.3">
      <c r="A637" t="s">
        <v>706</v>
      </c>
      <c r="B637">
        <v>48.34</v>
      </c>
      <c r="C637">
        <v>2.4300000000000002</v>
      </c>
      <c r="D637">
        <v>16.7</v>
      </c>
      <c r="E637">
        <v>10.36</v>
      </c>
      <c r="F637">
        <v>0.18</v>
      </c>
      <c r="G637">
        <v>7.23</v>
      </c>
      <c r="H637">
        <v>8.9</v>
      </c>
      <c r="I637">
        <v>3.86</v>
      </c>
      <c r="J637">
        <v>7.0000000000000007E-2</v>
      </c>
      <c r="K637">
        <v>0.03</v>
      </c>
      <c r="N637">
        <v>50.98</v>
      </c>
      <c r="O637">
        <v>0.96</v>
      </c>
      <c r="P637">
        <v>10.5</v>
      </c>
      <c r="Q637">
        <v>5.9</v>
      </c>
      <c r="R637">
        <v>0.11</v>
      </c>
      <c r="S637">
        <v>12.23</v>
      </c>
      <c r="T637">
        <v>17.8</v>
      </c>
      <c r="U637">
        <v>1.82</v>
      </c>
      <c r="V637">
        <v>0.03</v>
      </c>
      <c r="W637">
        <v>0.1</v>
      </c>
      <c r="X637">
        <v>2</v>
      </c>
      <c r="Y637">
        <v>1573.15</v>
      </c>
      <c r="Z637">
        <f t="shared" si="9"/>
        <v>20</v>
      </c>
    </row>
    <row r="638" spans="1:26" x14ac:dyDescent="0.3">
      <c r="A638" t="s">
        <v>707</v>
      </c>
      <c r="B638">
        <v>47.5</v>
      </c>
      <c r="C638">
        <v>1.52</v>
      </c>
      <c r="D638">
        <v>20.399999999999999</v>
      </c>
      <c r="E638">
        <v>10.199999999999999</v>
      </c>
      <c r="F638">
        <v>0.25</v>
      </c>
      <c r="G638">
        <v>1.3</v>
      </c>
      <c r="H638">
        <v>3.8</v>
      </c>
      <c r="I638">
        <v>2.2999999999999998</v>
      </c>
      <c r="J638">
        <v>6.2</v>
      </c>
      <c r="N638">
        <v>45.1</v>
      </c>
      <c r="O638">
        <v>2.2999999999999998</v>
      </c>
      <c r="P638">
        <v>13.8</v>
      </c>
      <c r="Q638">
        <v>10.1</v>
      </c>
      <c r="R638">
        <v>0.22</v>
      </c>
      <c r="S638">
        <v>6.3</v>
      </c>
      <c r="T638">
        <v>18.2</v>
      </c>
      <c r="U638">
        <v>3.1</v>
      </c>
      <c r="W638">
        <v>0.31</v>
      </c>
      <c r="X638">
        <v>2</v>
      </c>
      <c r="Y638">
        <v>1373.15</v>
      </c>
      <c r="Z638">
        <f t="shared" si="9"/>
        <v>20</v>
      </c>
    </row>
    <row r="639" spans="1:26" x14ac:dyDescent="0.3">
      <c r="A639" t="s">
        <v>708</v>
      </c>
      <c r="B639">
        <v>52.6</v>
      </c>
      <c r="C639">
        <v>2.15</v>
      </c>
      <c r="D639">
        <v>15.7</v>
      </c>
      <c r="E639">
        <v>7.6</v>
      </c>
      <c r="F639">
        <v>0.11</v>
      </c>
      <c r="G639">
        <v>2.6</v>
      </c>
      <c r="H639">
        <v>5.0999999999999996</v>
      </c>
      <c r="I639">
        <v>1.4</v>
      </c>
      <c r="J639">
        <v>3.6</v>
      </c>
      <c r="N639">
        <v>50.2</v>
      </c>
      <c r="O639">
        <v>1.1000000000000001</v>
      </c>
      <c r="P639">
        <v>9.1999999999999993</v>
      </c>
      <c r="Q639">
        <v>8.8000000000000007</v>
      </c>
      <c r="R639">
        <v>0.19</v>
      </c>
      <c r="S639">
        <v>10.9</v>
      </c>
      <c r="T639">
        <v>16.8</v>
      </c>
      <c r="U639">
        <v>2</v>
      </c>
      <c r="X639">
        <v>2</v>
      </c>
      <c r="Y639">
        <v>1473.15</v>
      </c>
      <c r="Z639">
        <f t="shared" si="9"/>
        <v>20</v>
      </c>
    </row>
    <row r="640" spans="1:26" x14ac:dyDescent="0.3">
      <c r="A640" t="s">
        <v>709</v>
      </c>
      <c r="B640">
        <v>51.3</v>
      </c>
      <c r="C640">
        <v>2.2000000000000002</v>
      </c>
      <c r="D640">
        <v>15.2</v>
      </c>
      <c r="E640">
        <v>7.1</v>
      </c>
      <c r="F640">
        <v>0.13</v>
      </c>
      <c r="G640">
        <v>3.8</v>
      </c>
      <c r="H640">
        <v>5.0999999999999996</v>
      </c>
      <c r="I640">
        <v>1.7</v>
      </c>
      <c r="J640">
        <v>4</v>
      </c>
      <c r="N640">
        <v>50.6</v>
      </c>
      <c r="O640">
        <v>0.8</v>
      </c>
      <c r="P640">
        <v>9.5</v>
      </c>
      <c r="Q640">
        <v>8.08</v>
      </c>
      <c r="R640">
        <v>0.19</v>
      </c>
      <c r="S640">
        <v>11</v>
      </c>
      <c r="T640">
        <v>17.100000000000001</v>
      </c>
      <c r="U640">
        <v>2.1</v>
      </c>
      <c r="W640">
        <v>0.01</v>
      </c>
      <c r="X640">
        <v>3</v>
      </c>
      <c r="Y640">
        <v>1573.15</v>
      </c>
      <c r="Z640">
        <f t="shared" si="9"/>
        <v>30</v>
      </c>
    </row>
    <row r="641" spans="1:26" x14ac:dyDescent="0.3">
      <c r="A641" t="s">
        <v>709</v>
      </c>
      <c r="B641">
        <v>51.3</v>
      </c>
      <c r="C641">
        <v>2.2000000000000002</v>
      </c>
      <c r="D641">
        <v>15.2</v>
      </c>
      <c r="E641">
        <v>7.1</v>
      </c>
      <c r="F641">
        <v>0.13</v>
      </c>
      <c r="G641">
        <v>3.8</v>
      </c>
      <c r="H641">
        <v>5.0999999999999996</v>
      </c>
      <c r="I641">
        <v>1.7</v>
      </c>
      <c r="J641">
        <v>4</v>
      </c>
      <c r="N641">
        <v>50.6</v>
      </c>
      <c r="O641">
        <v>0.8</v>
      </c>
      <c r="P641">
        <v>9.5</v>
      </c>
      <c r="Q641">
        <v>8.08</v>
      </c>
      <c r="R641">
        <v>0.19</v>
      </c>
      <c r="S641">
        <v>11</v>
      </c>
      <c r="T641">
        <v>17.100000000000001</v>
      </c>
      <c r="U641">
        <v>2.1</v>
      </c>
      <c r="W641">
        <v>0.01</v>
      </c>
      <c r="X641">
        <v>3</v>
      </c>
      <c r="Y641">
        <v>1573.15</v>
      </c>
      <c r="Z641">
        <f t="shared" si="9"/>
        <v>30</v>
      </c>
    </row>
    <row r="642" spans="1:26" x14ac:dyDescent="0.3">
      <c r="A642" t="s">
        <v>710</v>
      </c>
      <c r="B642">
        <v>55.9</v>
      </c>
      <c r="C642">
        <v>1.29</v>
      </c>
      <c r="D642">
        <v>17.89</v>
      </c>
      <c r="E642">
        <v>6.8</v>
      </c>
      <c r="F642">
        <v>0.12</v>
      </c>
      <c r="G642">
        <v>3.11</v>
      </c>
      <c r="H642">
        <v>4.16</v>
      </c>
      <c r="I642">
        <v>1.4</v>
      </c>
      <c r="J642">
        <v>3.4</v>
      </c>
      <c r="N642">
        <v>50.3</v>
      </c>
      <c r="O642">
        <v>0.8</v>
      </c>
      <c r="P642">
        <v>6.3</v>
      </c>
      <c r="Q642">
        <v>9.8000000000000007</v>
      </c>
      <c r="R642">
        <v>0.28000000000000003</v>
      </c>
      <c r="S642">
        <v>14.6</v>
      </c>
      <c r="T642">
        <v>15.7</v>
      </c>
      <c r="U642">
        <v>1.1000000000000001</v>
      </c>
      <c r="W642">
        <v>0.33</v>
      </c>
      <c r="X642">
        <v>1.5</v>
      </c>
      <c r="Y642">
        <v>1373.15</v>
      </c>
      <c r="Z642">
        <f t="shared" si="9"/>
        <v>15</v>
      </c>
    </row>
    <row r="643" spans="1:26" x14ac:dyDescent="0.3">
      <c r="A643" t="s">
        <v>711</v>
      </c>
      <c r="B643">
        <v>60.1</v>
      </c>
      <c r="C643">
        <v>1</v>
      </c>
      <c r="D643">
        <v>18.399999999999999</v>
      </c>
      <c r="E643">
        <v>4.0999999999999996</v>
      </c>
      <c r="F643">
        <v>0.08</v>
      </c>
      <c r="G643">
        <v>0.61</v>
      </c>
      <c r="H643">
        <v>1.7</v>
      </c>
      <c r="I643">
        <v>4.5999999999999996</v>
      </c>
      <c r="J643">
        <v>4.9000000000000004</v>
      </c>
      <c r="N643">
        <v>53.2</v>
      </c>
      <c r="O643">
        <v>0.59</v>
      </c>
      <c r="P643">
        <v>1.8</v>
      </c>
      <c r="Q643">
        <v>6.7</v>
      </c>
      <c r="R643">
        <v>0.22</v>
      </c>
      <c r="S643">
        <v>16.5</v>
      </c>
      <c r="T643">
        <v>19.899999999999999</v>
      </c>
      <c r="U643">
        <v>0.6</v>
      </c>
      <c r="V643">
        <v>0.01</v>
      </c>
      <c r="X643">
        <v>1</v>
      </c>
      <c r="Y643">
        <v>1373.15</v>
      </c>
      <c r="Z643">
        <f t="shared" ref="Z643:Z706" si="10">X643*10</f>
        <v>10</v>
      </c>
    </row>
    <row r="644" spans="1:26" x14ac:dyDescent="0.3">
      <c r="A644" t="s">
        <v>712</v>
      </c>
      <c r="B644">
        <v>61</v>
      </c>
      <c r="C644">
        <v>1.48</v>
      </c>
      <c r="D644">
        <v>16.3</v>
      </c>
      <c r="E644">
        <v>4.8</v>
      </c>
      <c r="F644">
        <v>0.09</v>
      </c>
      <c r="G644">
        <v>2</v>
      </c>
      <c r="H644">
        <v>2.96</v>
      </c>
      <c r="I644">
        <v>1.0900000000000001</v>
      </c>
      <c r="J644">
        <v>3.4</v>
      </c>
      <c r="N644">
        <v>52.2</v>
      </c>
      <c r="O644">
        <v>0.7</v>
      </c>
      <c r="P644">
        <v>7.2</v>
      </c>
      <c r="Q644">
        <v>8.3000000000000007</v>
      </c>
      <c r="R644">
        <v>0.22</v>
      </c>
      <c r="S644">
        <v>12.1</v>
      </c>
      <c r="T644">
        <v>16.2</v>
      </c>
      <c r="U644">
        <v>2.2999999999999998</v>
      </c>
      <c r="W644">
        <v>0.28999999999999998</v>
      </c>
      <c r="X644">
        <v>2</v>
      </c>
      <c r="Y644">
        <v>1473.15</v>
      </c>
      <c r="Z644">
        <f t="shared" si="10"/>
        <v>20</v>
      </c>
    </row>
    <row r="645" spans="1:26" x14ac:dyDescent="0.3">
      <c r="A645" t="s">
        <v>713</v>
      </c>
      <c r="B645">
        <v>58.5</v>
      </c>
      <c r="C645">
        <v>1.2</v>
      </c>
      <c r="D645">
        <v>15.5</v>
      </c>
      <c r="E645">
        <v>5</v>
      </c>
      <c r="F645">
        <v>0.02</v>
      </c>
      <c r="G645">
        <v>2.8</v>
      </c>
      <c r="H645">
        <v>4</v>
      </c>
      <c r="I645">
        <v>1.5</v>
      </c>
      <c r="J645">
        <v>3.9</v>
      </c>
      <c r="N645">
        <v>53.5</v>
      </c>
      <c r="O645">
        <v>0.21</v>
      </c>
      <c r="P645">
        <v>5.2</v>
      </c>
      <c r="Q645">
        <v>4.9000000000000004</v>
      </c>
      <c r="R645">
        <v>0.06</v>
      </c>
      <c r="S645">
        <v>15.2</v>
      </c>
      <c r="T645">
        <v>18.3</v>
      </c>
      <c r="U645">
        <v>1.69</v>
      </c>
      <c r="X645">
        <v>3.5</v>
      </c>
      <c r="Y645">
        <v>1573.15</v>
      </c>
      <c r="Z645">
        <f t="shared" si="10"/>
        <v>35</v>
      </c>
    </row>
    <row r="646" spans="1:26" x14ac:dyDescent="0.3">
      <c r="A646" t="s">
        <v>714</v>
      </c>
      <c r="B646">
        <v>60.5</v>
      </c>
      <c r="C646">
        <v>0.31</v>
      </c>
      <c r="D646">
        <v>15.6</v>
      </c>
      <c r="E646">
        <v>1.7</v>
      </c>
      <c r="F646">
        <v>0.15</v>
      </c>
      <c r="G646">
        <v>0.8</v>
      </c>
      <c r="H646">
        <v>1.78</v>
      </c>
      <c r="I646">
        <v>1.9</v>
      </c>
      <c r="J646">
        <v>1.1000000000000001</v>
      </c>
      <c r="N646">
        <v>50.9</v>
      </c>
      <c r="O646">
        <v>0.43</v>
      </c>
      <c r="P646">
        <v>3.5</v>
      </c>
      <c r="Q646">
        <v>9</v>
      </c>
      <c r="R646">
        <v>0.38</v>
      </c>
      <c r="S646">
        <v>14.2</v>
      </c>
      <c r="T646">
        <v>19.2</v>
      </c>
      <c r="U646">
        <v>1.3</v>
      </c>
      <c r="W646">
        <v>0.03</v>
      </c>
      <c r="X646">
        <v>1.5</v>
      </c>
      <c r="Y646">
        <v>1173.1500000000001</v>
      </c>
      <c r="Z646">
        <f t="shared" si="10"/>
        <v>15</v>
      </c>
    </row>
    <row r="647" spans="1:26" x14ac:dyDescent="0.3">
      <c r="A647" t="s">
        <v>715</v>
      </c>
      <c r="B647">
        <v>69.400000000000006</v>
      </c>
      <c r="C647">
        <v>0.66</v>
      </c>
      <c r="D647">
        <v>15.7</v>
      </c>
      <c r="E647">
        <v>4.0999999999999996</v>
      </c>
      <c r="F647">
        <v>0.08</v>
      </c>
      <c r="G647">
        <v>1.26</v>
      </c>
      <c r="H647">
        <v>3.11</v>
      </c>
      <c r="I647">
        <v>0.6</v>
      </c>
      <c r="J647">
        <v>2.7</v>
      </c>
      <c r="N647">
        <v>50.45</v>
      </c>
      <c r="O647">
        <v>0.57999999999999996</v>
      </c>
      <c r="P647">
        <v>3.5</v>
      </c>
      <c r="Q647">
        <v>10.7</v>
      </c>
      <c r="R647">
        <v>0.33</v>
      </c>
      <c r="S647">
        <v>13.8</v>
      </c>
      <c r="T647">
        <v>19.2</v>
      </c>
      <c r="U647">
        <v>0.4</v>
      </c>
      <c r="W647">
        <v>0.03</v>
      </c>
      <c r="X647">
        <v>1</v>
      </c>
      <c r="Y647">
        <v>1373.15</v>
      </c>
      <c r="Z647">
        <f t="shared" si="10"/>
        <v>10</v>
      </c>
    </row>
    <row r="648" spans="1:26" x14ac:dyDescent="0.3">
      <c r="A648" t="s">
        <v>716</v>
      </c>
      <c r="B648">
        <v>70.900000000000006</v>
      </c>
      <c r="C648">
        <v>0.61</v>
      </c>
      <c r="D648">
        <v>15.5</v>
      </c>
      <c r="E648">
        <v>2.9</v>
      </c>
      <c r="F648">
        <v>0.06</v>
      </c>
      <c r="G648">
        <v>1</v>
      </c>
      <c r="H648">
        <v>2.8</v>
      </c>
      <c r="I648">
        <v>0.6</v>
      </c>
      <c r="J648">
        <v>2.2000000000000002</v>
      </c>
      <c r="N648">
        <v>49.9</v>
      </c>
      <c r="O648">
        <v>0.74</v>
      </c>
      <c r="P648">
        <v>10</v>
      </c>
      <c r="Q648">
        <v>9.6</v>
      </c>
      <c r="R648">
        <v>0.22</v>
      </c>
      <c r="S648">
        <v>10.5</v>
      </c>
      <c r="T648">
        <v>16.3</v>
      </c>
      <c r="U648">
        <v>2</v>
      </c>
      <c r="X648">
        <v>2</v>
      </c>
      <c r="Y648">
        <v>1473.15</v>
      </c>
      <c r="Z648">
        <f t="shared" si="10"/>
        <v>20</v>
      </c>
    </row>
    <row r="649" spans="1:26" x14ac:dyDescent="0.3">
      <c r="A649" t="s">
        <v>717</v>
      </c>
      <c r="B649">
        <v>66.099999999999994</v>
      </c>
      <c r="C649">
        <v>0.47</v>
      </c>
      <c r="D649">
        <v>16.3</v>
      </c>
      <c r="E649">
        <v>2.91</v>
      </c>
      <c r="F649">
        <v>0.14000000000000001</v>
      </c>
      <c r="G649">
        <v>0.94</v>
      </c>
      <c r="H649">
        <v>2.37</v>
      </c>
      <c r="I649">
        <v>0.4</v>
      </c>
      <c r="J649">
        <v>2.1</v>
      </c>
      <c r="N649">
        <v>50.2</v>
      </c>
      <c r="O649">
        <v>0.7</v>
      </c>
      <c r="P649">
        <v>4.5999999999999996</v>
      </c>
      <c r="Q649">
        <v>9.9</v>
      </c>
      <c r="R649">
        <v>0.35</v>
      </c>
      <c r="S649">
        <v>14.7</v>
      </c>
      <c r="T649">
        <v>18.8</v>
      </c>
      <c r="U649">
        <v>0.31</v>
      </c>
      <c r="X649">
        <v>1.5</v>
      </c>
      <c r="Y649">
        <v>1273.1500000000001</v>
      </c>
      <c r="Z649">
        <f t="shared" si="10"/>
        <v>15</v>
      </c>
    </row>
    <row r="650" spans="1:26" x14ac:dyDescent="0.3">
      <c r="A650" t="s">
        <v>718</v>
      </c>
      <c r="B650">
        <v>65.400000000000006</v>
      </c>
      <c r="C650">
        <v>0.6</v>
      </c>
      <c r="D650">
        <v>15.9</v>
      </c>
      <c r="E650">
        <v>4.5</v>
      </c>
      <c r="F650">
        <v>0.184</v>
      </c>
      <c r="G650">
        <v>2.41</v>
      </c>
      <c r="H650">
        <v>4.17</v>
      </c>
      <c r="I650">
        <v>1.2</v>
      </c>
      <c r="J650">
        <v>2.4</v>
      </c>
      <c r="N650">
        <v>53.2</v>
      </c>
      <c r="O650">
        <v>0.11</v>
      </c>
      <c r="P650">
        <v>6.43</v>
      </c>
      <c r="Q650">
        <v>7.6</v>
      </c>
      <c r="R650">
        <v>0.31</v>
      </c>
      <c r="S650">
        <v>14.5</v>
      </c>
      <c r="T650">
        <v>15.8</v>
      </c>
      <c r="U650">
        <v>0.99399999999999999</v>
      </c>
      <c r="W650">
        <v>0.34</v>
      </c>
      <c r="X650">
        <v>2</v>
      </c>
      <c r="Y650">
        <v>1523.15</v>
      </c>
      <c r="Z650">
        <f t="shared" si="10"/>
        <v>20</v>
      </c>
    </row>
    <row r="651" spans="1:26" x14ac:dyDescent="0.3">
      <c r="A651" t="s">
        <v>719</v>
      </c>
      <c r="B651">
        <v>48</v>
      </c>
      <c r="C651">
        <v>1.32</v>
      </c>
      <c r="D651">
        <v>17.600000000000001</v>
      </c>
      <c r="E651">
        <v>7.5</v>
      </c>
      <c r="F651">
        <v>8.2000000000000003E-2</v>
      </c>
      <c r="G651">
        <v>6.4</v>
      </c>
      <c r="H651">
        <v>10</v>
      </c>
      <c r="I651">
        <v>1.9</v>
      </c>
      <c r="J651">
        <v>1.48</v>
      </c>
      <c r="N651">
        <v>50.7</v>
      </c>
      <c r="O651">
        <v>0.7</v>
      </c>
      <c r="P651">
        <v>6.7</v>
      </c>
      <c r="Q651">
        <v>6.1</v>
      </c>
      <c r="R651">
        <v>0.12</v>
      </c>
      <c r="S651">
        <v>17.3</v>
      </c>
      <c r="T651">
        <v>17.100000000000001</v>
      </c>
      <c r="U651">
        <v>0.49</v>
      </c>
      <c r="X651">
        <v>1</v>
      </c>
      <c r="Y651">
        <v>1423.15</v>
      </c>
      <c r="Z651">
        <f t="shared" si="10"/>
        <v>10</v>
      </c>
    </row>
    <row r="652" spans="1:26" x14ac:dyDescent="0.3">
      <c r="A652" t="s">
        <v>720</v>
      </c>
      <c r="B652">
        <v>55.2</v>
      </c>
      <c r="C652">
        <v>1.68</v>
      </c>
      <c r="D652">
        <v>16.7</v>
      </c>
      <c r="E652">
        <v>5.98</v>
      </c>
      <c r="F652">
        <v>0.08</v>
      </c>
      <c r="G652">
        <v>1.47</v>
      </c>
      <c r="H652">
        <v>4.33</v>
      </c>
      <c r="I652">
        <v>4.45</v>
      </c>
      <c r="J652">
        <v>2.2599999999999998</v>
      </c>
      <c r="K652">
        <v>0.02</v>
      </c>
      <c r="N652">
        <v>49.9</v>
      </c>
      <c r="O652">
        <v>0.28999999999999998</v>
      </c>
      <c r="P652">
        <v>6.52</v>
      </c>
      <c r="Q652">
        <v>11.76</v>
      </c>
      <c r="R652">
        <v>0.04</v>
      </c>
      <c r="S652">
        <v>14</v>
      </c>
      <c r="T652">
        <v>15.78</v>
      </c>
      <c r="U652">
        <v>0.97</v>
      </c>
      <c r="X652">
        <v>1</v>
      </c>
      <c r="Y652">
        <v>1323.15</v>
      </c>
      <c r="Z652">
        <f t="shared" si="10"/>
        <v>10</v>
      </c>
    </row>
    <row r="653" spans="1:26" x14ac:dyDescent="0.3">
      <c r="A653" t="s">
        <v>721</v>
      </c>
      <c r="B653">
        <v>70.2</v>
      </c>
      <c r="C653">
        <v>0.84</v>
      </c>
      <c r="D653">
        <v>15.8</v>
      </c>
      <c r="E653">
        <v>2.17</v>
      </c>
      <c r="F653">
        <v>0.12</v>
      </c>
      <c r="G653">
        <v>0.72</v>
      </c>
      <c r="H653">
        <v>2.1</v>
      </c>
      <c r="I653">
        <v>0.45</v>
      </c>
      <c r="J653">
        <v>1.25</v>
      </c>
      <c r="N653">
        <v>51</v>
      </c>
      <c r="O653">
        <v>1.05</v>
      </c>
      <c r="P653">
        <v>4.05</v>
      </c>
      <c r="Q653">
        <v>8.6300000000000008</v>
      </c>
      <c r="R653">
        <v>0.34</v>
      </c>
      <c r="S653">
        <v>13.78</v>
      </c>
      <c r="T653">
        <v>19.100000000000001</v>
      </c>
      <c r="U653">
        <v>0.59</v>
      </c>
      <c r="W653">
        <v>0.56000000000000005</v>
      </c>
      <c r="X653">
        <v>2</v>
      </c>
      <c r="Y653">
        <v>1373.15</v>
      </c>
      <c r="Z653">
        <f t="shared" si="10"/>
        <v>20</v>
      </c>
    </row>
    <row r="654" spans="1:26" x14ac:dyDescent="0.3">
      <c r="A654" t="s">
        <v>722</v>
      </c>
      <c r="B654">
        <v>57.4</v>
      </c>
      <c r="C654">
        <v>1.66</v>
      </c>
      <c r="D654">
        <v>16.2</v>
      </c>
      <c r="E654">
        <v>7.8</v>
      </c>
      <c r="F654">
        <v>0.14000000000000001</v>
      </c>
      <c r="G654">
        <v>4.3899999999999997</v>
      </c>
      <c r="H654">
        <v>5.6</v>
      </c>
      <c r="I654">
        <v>0.3</v>
      </c>
      <c r="J654">
        <v>0.8</v>
      </c>
      <c r="N654">
        <v>52.3</v>
      </c>
      <c r="O654">
        <v>0.33400000000000002</v>
      </c>
      <c r="P654">
        <v>7.4</v>
      </c>
      <c r="Q654">
        <v>8.6999999999999993</v>
      </c>
      <c r="R654">
        <v>0.23</v>
      </c>
      <c r="S654">
        <v>14.9</v>
      </c>
      <c r="T654">
        <v>13.6</v>
      </c>
      <c r="U654">
        <v>1.7</v>
      </c>
      <c r="W654">
        <v>0.02</v>
      </c>
      <c r="X654">
        <v>2</v>
      </c>
      <c r="Y654">
        <v>1523.15</v>
      </c>
      <c r="Z654">
        <f t="shared" si="10"/>
        <v>20</v>
      </c>
    </row>
    <row r="655" spans="1:26" x14ac:dyDescent="0.3">
      <c r="A655" t="s">
        <v>723</v>
      </c>
      <c r="B655">
        <v>59.2</v>
      </c>
      <c r="C655">
        <v>2.23</v>
      </c>
      <c r="D655">
        <v>17.600000000000001</v>
      </c>
      <c r="E655">
        <v>8.1</v>
      </c>
      <c r="F655">
        <v>0.1</v>
      </c>
      <c r="G655">
        <v>2.1</v>
      </c>
      <c r="H655">
        <v>4</v>
      </c>
      <c r="I655">
        <v>0.09</v>
      </c>
      <c r="J655">
        <v>0.09</v>
      </c>
      <c r="N655">
        <v>51</v>
      </c>
      <c r="O655">
        <v>0.68</v>
      </c>
      <c r="P655">
        <v>10.8</v>
      </c>
      <c r="Q655">
        <v>8.1</v>
      </c>
      <c r="R655">
        <v>0.16</v>
      </c>
      <c r="S655">
        <v>10.8</v>
      </c>
      <c r="T655">
        <v>15.1</v>
      </c>
      <c r="U655">
        <v>2.6</v>
      </c>
      <c r="X655">
        <v>2</v>
      </c>
      <c r="Y655">
        <v>1523.15</v>
      </c>
      <c r="Z655">
        <f t="shared" si="10"/>
        <v>20</v>
      </c>
    </row>
    <row r="656" spans="1:26" x14ac:dyDescent="0.3">
      <c r="A656" t="s">
        <v>724</v>
      </c>
      <c r="B656">
        <v>62.8</v>
      </c>
      <c r="C656">
        <v>1.8</v>
      </c>
      <c r="D656">
        <v>17.100000000000001</v>
      </c>
      <c r="E656">
        <v>5.4</v>
      </c>
      <c r="F656">
        <v>0.18</v>
      </c>
      <c r="G656">
        <v>1.74</v>
      </c>
      <c r="H656">
        <v>4.1900000000000004</v>
      </c>
      <c r="I656">
        <v>0.5</v>
      </c>
      <c r="J656">
        <v>1.5</v>
      </c>
      <c r="N656">
        <v>50.2</v>
      </c>
      <c r="O656">
        <v>1.18</v>
      </c>
      <c r="P656">
        <v>9.1999999999999993</v>
      </c>
      <c r="Q656">
        <v>10.7</v>
      </c>
      <c r="R656">
        <v>0.34</v>
      </c>
      <c r="S656">
        <v>11.4</v>
      </c>
      <c r="T656">
        <v>15.3</v>
      </c>
      <c r="U656">
        <v>1.37</v>
      </c>
      <c r="X656">
        <v>2</v>
      </c>
      <c r="Y656">
        <v>1473.15</v>
      </c>
      <c r="Z656">
        <f t="shared" si="10"/>
        <v>20</v>
      </c>
    </row>
    <row r="657" spans="1:26" x14ac:dyDescent="0.3">
      <c r="A657" t="s">
        <v>725</v>
      </c>
      <c r="B657">
        <v>60.4</v>
      </c>
      <c r="C657">
        <v>1.68</v>
      </c>
      <c r="D657">
        <v>18.5</v>
      </c>
      <c r="E657">
        <v>6.7</v>
      </c>
      <c r="F657">
        <v>0.18</v>
      </c>
      <c r="G657">
        <v>2.0699999999999998</v>
      </c>
      <c r="H657">
        <v>4.0999999999999996</v>
      </c>
      <c r="I657">
        <v>0.2</v>
      </c>
      <c r="J657">
        <v>0.6</v>
      </c>
      <c r="N657">
        <v>50.2</v>
      </c>
      <c r="O657">
        <v>0.89</v>
      </c>
      <c r="P657">
        <v>6.7</v>
      </c>
      <c r="Q657">
        <v>13.2</v>
      </c>
      <c r="R657">
        <v>0.39</v>
      </c>
      <c r="S657">
        <v>13.3</v>
      </c>
      <c r="T657">
        <v>14.2</v>
      </c>
      <c r="U657">
        <v>0.69</v>
      </c>
      <c r="X657">
        <v>1.5</v>
      </c>
      <c r="Y657">
        <v>1373.15</v>
      </c>
      <c r="Z657">
        <f t="shared" si="10"/>
        <v>15</v>
      </c>
    </row>
    <row r="658" spans="1:26" x14ac:dyDescent="0.3">
      <c r="A658" t="s">
        <v>726</v>
      </c>
      <c r="B658">
        <v>51.2</v>
      </c>
      <c r="C658">
        <v>0.74</v>
      </c>
      <c r="D658">
        <v>20.3</v>
      </c>
      <c r="E658">
        <v>9</v>
      </c>
      <c r="F658">
        <v>0.25</v>
      </c>
      <c r="G658">
        <v>0.57999999999999996</v>
      </c>
      <c r="H658">
        <v>4.3</v>
      </c>
      <c r="I658">
        <v>2.1</v>
      </c>
      <c r="J658">
        <v>6.2</v>
      </c>
      <c r="N658">
        <v>47.5</v>
      </c>
      <c r="O658">
        <v>1.8</v>
      </c>
      <c r="P658">
        <v>5.7</v>
      </c>
      <c r="Q658">
        <v>13.3</v>
      </c>
      <c r="R658">
        <v>0.34</v>
      </c>
      <c r="S658">
        <v>8.1</v>
      </c>
      <c r="T658">
        <v>22</v>
      </c>
      <c r="U658">
        <v>0.9</v>
      </c>
      <c r="X658">
        <v>1</v>
      </c>
      <c r="Y658">
        <v>1273.1500000000001</v>
      </c>
      <c r="Z658">
        <f t="shared" si="10"/>
        <v>10</v>
      </c>
    </row>
    <row r="659" spans="1:26" x14ac:dyDescent="0.3">
      <c r="A659" t="s">
        <v>727</v>
      </c>
      <c r="B659">
        <v>44.3</v>
      </c>
      <c r="C659">
        <v>1.99</v>
      </c>
      <c r="D659">
        <v>17</v>
      </c>
      <c r="E659">
        <v>9.4</v>
      </c>
      <c r="F659">
        <v>0.21</v>
      </c>
      <c r="G659">
        <v>6.8</v>
      </c>
      <c r="H659">
        <v>7</v>
      </c>
      <c r="I659">
        <v>0.6</v>
      </c>
      <c r="J659">
        <v>0.04</v>
      </c>
      <c r="N659">
        <v>50.6</v>
      </c>
      <c r="O659">
        <v>0.44</v>
      </c>
      <c r="P659">
        <v>7.3</v>
      </c>
      <c r="Q659">
        <v>5.3</v>
      </c>
      <c r="R659">
        <v>0.16</v>
      </c>
      <c r="S659">
        <v>15.4</v>
      </c>
      <c r="T659">
        <v>19.100000000000001</v>
      </c>
      <c r="U659">
        <v>0.89</v>
      </c>
      <c r="X659">
        <v>1.5</v>
      </c>
      <c r="Y659">
        <v>1473.15</v>
      </c>
      <c r="Z659">
        <f t="shared" si="10"/>
        <v>15</v>
      </c>
    </row>
    <row r="660" spans="1:26" x14ac:dyDescent="0.3">
      <c r="A660" t="s">
        <v>728</v>
      </c>
      <c r="B660">
        <v>51.3</v>
      </c>
      <c r="C660">
        <v>0.98</v>
      </c>
      <c r="D660">
        <v>19.3</v>
      </c>
      <c r="E660">
        <v>5.9</v>
      </c>
      <c r="G660">
        <v>8.1300000000000008</v>
      </c>
      <c r="H660">
        <v>7.85</v>
      </c>
      <c r="I660">
        <v>6.45</v>
      </c>
      <c r="K660">
        <v>0.09</v>
      </c>
      <c r="N660">
        <v>51.2</v>
      </c>
      <c r="O660">
        <v>0.7</v>
      </c>
      <c r="P660">
        <v>8.2200000000000006</v>
      </c>
      <c r="Q660">
        <v>4.34</v>
      </c>
      <c r="S660">
        <v>18.7</v>
      </c>
      <c r="T660">
        <v>14.9</v>
      </c>
      <c r="U660">
        <v>1.1499999999999999</v>
      </c>
      <c r="W660">
        <v>0.78</v>
      </c>
      <c r="X660">
        <v>1.5</v>
      </c>
      <c r="Y660">
        <v>1553.15</v>
      </c>
      <c r="Z660">
        <f t="shared" si="10"/>
        <v>15</v>
      </c>
    </row>
    <row r="661" spans="1:26" x14ac:dyDescent="0.3">
      <c r="A661" t="s">
        <v>729</v>
      </c>
      <c r="B661">
        <v>49.6</v>
      </c>
      <c r="C661">
        <v>1.17</v>
      </c>
      <c r="D661">
        <v>17.899999999999999</v>
      </c>
      <c r="E661">
        <v>5.47</v>
      </c>
      <c r="G661">
        <v>11.4</v>
      </c>
      <c r="H661">
        <v>10.8</v>
      </c>
      <c r="I661">
        <v>3.44</v>
      </c>
      <c r="K661">
        <v>0.31</v>
      </c>
      <c r="N661">
        <v>50.6</v>
      </c>
      <c r="O661">
        <v>0.71</v>
      </c>
      <c r="P661">
        <v>9.5500000000000007</v>
      </c>
      <c r="Q661">
        <v>3.69</v>
      </c>
      <c r="S661">
        <v>18.600000000000001</v>
      </c>
      <c r="T661">
        <v>15</v>
      </c>
      <c r="U661">
        <v>1.02</v>
      </c>
      <c r="W661">
        <v>0.82</v>
      </c>
      <c r="X661">
        <v>1.5</v>
      </c>
      <c r="Y661">
        <v>1564.15</v>
      </c>
      <c r="Z661">
        <f t="shared" si="10"/>
        <v>15</v>
      </c>
    </row>
    <row r="662" spans="1:26" x14ac:dyDescent="0.3">
      <c r="A662" t="s">
        <v>730</v>
      </c>
      <c r="B662">
        <v>49.6</v>
      </c>
      <c r="C662">
        <v>0.94</v>
      </c>
      <c r="D662">
        <v>16.5</v>
      </c>
      <c r="E662">
        <v>5.5</v>
      </c>
      <c r="G662">
        <v>13</v>
      </c>
      <c r="H662">
        <v>11</v>
      </c>
      <c r="I662">
        <v>3.13</v>
      </c>
      <c r="K662">
        <v>0.38</v>
      </c>
      <c r="N662">
        <v>51.8</v>
      </c>
      <c r="O662">
        <v>0.38</v>
      </c>
      <c r="P662">
        <v>7.22</v>
      </c>
      <c r="Q662">
        <v>3.25</v>
      </c>
      <c r="S662">
        <v>20.8</v>
      </c>
      <c r="T662">
        <v>14.5</v>
      </c>
      <c r="U662">
        <v>0.68</v>
      </c>
      <c r="W662">
        <v>1.4</v>
      </c>
      <c r="X662">
        <v>1.5</v>
      </c>
      <c r="Y662">
        <v>1591.15</v>
      </c>
      <c r="Z662">
        <f t="shared" si="10"/>
        <v>15</v>
      </c>
    </row>
    <row r="663" spans="1:26" x14ac:dyDescent="0.3">
      <c r="A663" t="s">
        <v>731</v>
      </c>
      <c r="B663">
        <v>52.9</v>
      </c>
      <c r="C663">
        <v>1.07</v>
      </c>
      <c r="D663">
        <v>21</v>
      </c>
      <c r="E663">
        <v>4.74</v>
      </c>
      <c r="G663">
        <v>6.32</v>
      </c>
      <c r="H663">
        <v>6.46</v>
      </c>
      <c r="I663">
        <v>7.49</v>
      </c>
      <c r="K663">
        <v>0.03</v>
      </c>
      <c r="N663">
        <v>49.4</v>
      </c>
      <c r="O663">
        <v>1.02</v>
      </c>
      <c r="P663">
        <v>12.5</v>
      </c>
      <c r="Q663">
        <v>3.89</v>
      </c>
      <c r="S663">
        <v>16.2</v>
      </c>
      <c r="T663">
        <v>15.4</v>
      </c>
      <c r="U663">
        <v>1.42</v>
      </c>
      <c r="W663">
        <v>0.2</v>
      </c>
      <c r="X663">
        <v>1.5</v>
      </c>
      <c r="Y663">
        <v>1540.15</v>
      </c>
      <c r="Z663">
        <f t="shared" si="10"/>
        <v>15</v>
      </c>
    </row>
    <row r="664" spans="1:26" x14ac:dyDescent="0.3">
      <c r="A664" t="s">
        <v>732</v>
      </c>
      <c r="B664">
        <v>52.7</v>
      </c>
      <c r="C664">
        <v>1.1200000000000001</v>
      </c>
      <c r="D664">
        <v>20.6</v>
      </c>
      <c r="E664">
        <v>4.55</v>
      </c>
      <c r="G664">
        <v>7.03</v>
      </c>
      <c r="H664">
        <v>6.7</v>
      </c>
      <c r="I664">
        <v>7.27</v>
      </c>
      <c r="K664">
        <v>0.02</v>
      </c>
      <c r="N664">
        <v>50.2</v>
      </c>
      <c r="O664">
        <v>0.86</v>
      </c>
      <c r="P664">
        <v>10.5</v>
      </c>
      <c r="Q664">
        <v>4.3600000000000003</v>
      </c>
      <c r="S664">
        <v>18.899999999999999</v>
      </c>
      <c r="T664">
        <v>13.6</v>
      </c>
      <c r="U664">
        <v>1.32</v>
      </c>
      <c r="W664">
        <v>0.2</v>
      </c>
      <c r="X664">
        <v>1.5</v>
      </c>
      <c r="Y664">
        <v>1542.15</v>
      </c>
      <c r="Z664">
        <f t="shared" si="10"/>
        <v>15</v>
      </c>
    </row>
    <row r="665" spans="1:26" x14ac:dyDescent="0.3">
      <c r="A665" t="s">
        <v>733</v>
      </c>
      <c r="B665">
        <v>48.5</v>
      </c>
      <c r="C665">
        <v>0.93</v>
      </c>
      <c r="D665">
        <v>16.2</v>
      </c>
      <c r="E665">
        <v>5.69</v>
      </c>
      <c r="G665">
        <v>14.2</v>
      </c>
      <c r="H665">
        <v>12.2</v>
      </c>
      <c r="I665">
        <v>1.88</v>
      </c>
      <c r="K665">
        <v>0.45</v>
      </c>
      <c r="N665">
        <v>51.3</v>
      </c>
      <c r="O665">
        <v>0.44</v>
      </c>
      <c r="P665">
        <v>8.74</v>
      </c>
      <c r="Q665">
        <v>3.12</v>
      </c>
      <c r="S665">
        <v>20.7</v>
      </c>
      <c r="T665">
        <v>14.4</v>
      </c>
      <c r="U665">
        <v>0.5</v>
      </c>
      <c r="W665">
        <v>0.79</v>
      </c>
      <c r="X665">
        <v>1.5</v>
      </c>
      <c r="Y665">
        <v>1592.15</v>
      </c>
      <c r="Z665">
        <f t="shared" si="10"/>
        <v>15</v>
      </c>
    </row>
    <row r="666" spans="1:26" x14ac:dyDescent="0.3">
      <c r="A666" t="s">
        <v>734</v>
      </c>
      <c r="B666">
        <v>48.9</v>
      </c>
      <c r="C666">
        <v>1.3</v>
      </c>
      <c r="D666">
        <v>18.600000000000001</v>
      </c>
      <c r="E666">
        <v>5.73</v>
      </c>
      <c r="G666">
        <v>11.1</v>
      </c>
      <c r="H666">
        <v>10.7</v>
      </c>
      <c r="I666">
        <v>3.55</v>
      </c>
      <c r="K666">
        <v>0.14000000000000001</v>
      </c>
      <c r="N666">
        <v>51.3</v>
      </c>
      <c r="O666">
        <v>0.62</v>
      </c>
      <c r="P666">
        <v>8.43</v>
      </c>
      <c r="Q666">
        <v>3.13</v>
      </c>
      <c r="S666">
        <v>20</v>
      </c>
      <c r="T666">
        <v>15.1</v>
      </c>
      <c r="U666">
        <v>0.62</v>
      </c>
      <c r="W666">
        <v>0.79</v>
      </c>
      <c r="X666">
        <v>1.5</v>
      </c>
      <c r="Y666">
        <v>1562.15</v>
      </c>
      <c r="Z666">
        <f t="shared" si="10"/>
        <v>15</v>
      </c>
    </row>
    <row r="667" spans="1:26" x14ac:dyDescent="0.3">
      <c r="A667" t="s">
        <v>735</v>
      </c>
      <c r="B667">
        <v>49</v>
      </c>
      <c r="C667">
        <v>1.19</v>
      </c>
      <c r="D667">
        <v>18.399999999999999</v>
      </c>
      <c r="E667">
        <v>6.47</v>
      </c>
      <c r="G667">
        <v>11.1</v>
      </c>
      <c r="H667">
        <v>10.199999999999999</v>
      </c>
      <c r="I667">
        <v>3.66</v>
      </c>
      <c r="K667">
        <v>0.06</v>
      </c>
      <c r="N667">
        <v>50.6</v>
      </c>
      <c r="O667">
        <v>0.47</v>
      </c>
      <c r="P667">
        <v>9.3000000000000007</v>
      </c>
      <c r="Q667">
        <v>3.74</v>
      </c>
      <c r="S667">
        <v>19.8</v>
      </c>
      <c r="T667">
        <v>14.8</v>
      </c>
      <c r="U667">
        <v>0.85</v>
      </c>
      <c r="W667">
        <v>0.41</v>
      </c>
      <c r="X667">
        <v>1.5</v>
      </c>
      <c r="Y667">
        <v>1598.15</v>
      </c>
      <c r="Z667">
        <f t="shared" si="10"/>
        <v>15</v>
      </c>
    </row>
    <row r="668" spans="1:26" x14ac:dyDescent="0.3">
      <c r="A668" t="s">
        <v>736</v>
      </c>
      <c r="B668">
        <v>48.6</v>
      </c>
      <c r="C668">
        <v>1.28</v>
      </c>
      <c r="D668">
        <v>18.5</v>
      </c>
      <c r="E668">
        <v>5.76</v>
      </c>
      <c r="G668">
        <v>11.6</v>
      </c>
      <c r="H668">
        <v>10.7</v>
      </c>
      <c r="I668">
        <v>3.34</v>
      </c>
      <c r="K668">
        <v>0.16</v>
      </c>
      <c r="N668">
        <v>50.8</v>
      </c>
      <c r="O668">
        <v>0.68</v>
      </c>
      <c r="P668">
        <v>9.16</v>
      </c>
      <c r="Q668">
        <v>3.36</v>
      </c>
      <c r="S668">
        <v>19.3</v>
      </c>
      <c r="T668">
        <v>15.7</v>
      </c>
      <c r="U668">
        <v>0.71</v>
      </c>
      <c r="W668">
        <v>0.37</v>
      </c>
      <c r="X668">
        <v>1.5</v>
      </c>
      <c r="Y668">
        <v>1609.15</v>
      </c>
      <c r="Z668">
        <f t="shared" si="10"/>
        <v>15</v>
      </c>
    </row>
    <row r="669" spans="1:26" x14ac:dyDescent="0.3">
      <c r="A669" t="s">
        <v>737</v>
      </c>
      <c r="B669">
        <v>52.5</v>
      </c>
      <c r="C669">
        <v>0.99</v>
      </c>
      <c r="D669">
        <v>20</v>
      </c>
      <c r="E669">
        <v>4.8</v>
      </c>
      <c r="G669">
        <v>8.0399999999999991</v>
      </c>
      <c r="H669">
        <v>8.7100000000000009</v>
      </c>
      <c r="I669">
        <v>4.9000000000000004</v>
      </c>
      <c r="K669">
        <v>0.02</v>
      </c>
      <c r="N669">
        <v>50.9</v>
      </c>
      <c r="O669">
        <v>0.51</v>
      </c>
      <c r="P669">
        <v>9.08</v>
      </c>
      <c r="Q669">
        <v>3.53</v>
      </c>
      <c r="S669">
        <v>18.899999999999999</v>
      </c>
      <c r="T669">
        <v>15.7</v>
      </c>
      <c r="U669">
        <v>1.04</v>
      </c>
      <c r="W669">
        <v>0.28000000000000003</v>
      </c>
      <c r="X669">
        <v>1.5</v>
      </c>
      <c r="Y669">
        <v>1588.15</v>
      </c>
      <c r="Z669">
        <f t="shared" si="10"/>
        <v>15</v>
      </c>
    </row>
    <row r="670" spans="1:26" x14ac:dyDescent="0.3">
      <c r="A670" t="s">
        <v>738</v>
      </c>
      <c r="B670">
        <v>48.96</v>
      </c>
      <c r="C670">
        <v>1.33</v>
      </c>
      <c r="D670">
        <v>19.97</v>
      </c>
      <c r="E670">
        <v>7.0287179999999996</v>
      </c>
      <c r="F670">
        <v>0.3</v>
      </c>
      <c r="G670">
        <v>1.34</v>
      </c>
      <c r="H670">
        <v>5.72</v>
      </c>
      <c r="I670">
        <v>7.99</v>
      </c>
      <c r="J670">
        <v>5.08</v>
      </c>
      <c r="K670">
        <v>0.01</v>
      </c>
      <c r="L670">
        <v>0.65</v>
      </c>
      <c r="N670">
        <v>47.92</v>
      </c>
      <c r="O670">
        <v>2.1</v>
      </c>
      <c r="P670">
        <v>5.4</v>
      </c>
      <c r="Q670">
        <v>8.68</v>
      </c>
      <c r="R670">
        <v>0.25</v>
      </c>
      <c r="S670">
        <v>11.3</v>
      </c>
      <c r="T670">
        <v>22.6</v>
      </c>
      <c r="U670">
        <v>0.61</v>
      </c>
      <c r="X670">
        <v>1E-4</v>
      </c>
      <c r="Y670">
        <v>1337.15</v>
      </c>
      <c r="Z670">
        <f t="shared" si="10"/>
        <v>1E-3</v>
      </c>
    </row>
    <row r="671" spans="1:26" x14ac:dyDescent="0.3">
      <c r="A671" t="s">
        <v>739</v>
      </c>
      <c r="B671">
        <v>46.22</v>
      </c>
      <c r="C671">
        <v>1.36</v>
      </c>
      <c r="D671">
        <v>16.07</v>
      </c>
      <c r="E671">
        <v>10.798658</v>
      </c>
      <c r="F671">
        <v>0.23</v>
      </c>
      <c r="G671">
        <v>4.99</v>
      </c>
      <c r="H671">
        <v>10.88</v>
      </c>
      <c r="I671">
        <v>3.29</v>
      </c>
      <c r="J671">
        <v>4.3499999999999996</v>
      </c>
      <c r="L671">
        <v>1.24</v>
      </c>
      <c r="N671">
        <v>50.04</v>
      </c>
      <c r="O671">
        <v>0.79</v>
      </c>
      <c r="P671">
        <v>4.45</v>
      </c>
      <c r="Q671">
        <v>6.72</v>
      </c>
      <c r="R671">
        <v>0.13</v>
      </c>
      <c r="S671">
        <v>13.96</v>
      </c>
      <c r="T671">
        <v>23.12</v>
      </c>
      <c r="U671">
        <v>0.38</v>
      </c>
      <c r="W671">
        <v>0.1</v>
      </c>
      <c r="X671">
        <v>1E-4</v>
      </c>
      <c r="Y671">
        <v>1449.15</v>
      </c>
      <c r="Z671">
        <f t="shared" si="10"/>
        <v>1E-3</v>
      </c>
    </row>
    <row r="672" spans="1:26" x14ac:dyDescent="0.3">
      <c r="A672" t="s">
        <v>740</v>
      </c>
      <c r="B672">
        <v>46.86</v>
      </c>
      <c r="C672">
        <v>1.5</v>
      </c>
      <c r="D672">
        <v>16.22</v>
      </c>
      <c r="E672">
        <v>12.602586000000001</v>
      </c>
      <c r="F672">
        <v>0.28000000000000003</v>
      </c>
      <c r="G672">
        <v>4.2</v>
      </c>
      <c r="H672">
        <v>8.36</v>
      </c>
      <c r="I672">
        <v>3.64</v>
      </c>
      <c r="J672">
        <v>4.1100000000000003</v>
      </c>
      <c r="K672">
        <v>0.02</v>
      </c>
      <c r="L672">
        <v>1.3</v>
      </c>
      <c r="N672">
        <v>47.8</v>
      </c>
      <c r="O672">
        <v>1.83</v>
      </c>
      <c r="P672">
        <v>6.84</v>
      </c>
      <c r="Q672">
        <v>7.89</v>
      </c>
      <c r="R672">
        <v>0.16</v>
      </c>
      <c r="S672">
        <v>12.28</v>
      </c>
      <c r="T672">
        <v>22.19</v>
      </c>
      <c r="U672">
        <v>0.36</v>
      </c>
      <c r="W672">
        <v>0.3</v>
      </c>
      <c r="X672">
        <v>1E-4</v>
      </c>
      <c r="Y672">
        <v>1651.15</v>
      </c>
      <c r="Z672">
        <f t="shared" si="10"/>
        <v>1E-3</v>
      </c>
    </row>
    <row r="673" spans="1:26" x14ac:dyDescent="0.3">
      <c r="A673" t="s">
        <v>741</v>
      </c>
      <c r="B673">
        <v>45.92</v>
      </c>
      <c r="C673">
        <v>2.1800000000000002</v>
      </c>
      <c r="D673">
        <v>15.69</v>
      </c>
      <c r="E673">
        <v>13.591544000000001</v>
      </c>
      <c r="F673">
        <v>0.25</v>
      </c>
      <c r="G673">
        <v>3.43</v>
      </c>
      <c r="H673">
        <v>9.39</v>
      </c>
      <c r="I673">
        <v>3.5</v>
      </c>
      <c r="J673">
        <v>3.87</v>
      </c>
      <c r="L673">
        <v>1.36</v>
      </c>
      <c r="N673">
        <v>45.54</v>
      </c>
      <c r="O673">
        <v>2.16</v>
      </c>
      <c r="P673">
        <v>8.64</v>
      </c>
      <c r="Q673">
        <v>8.07</v>
      </c>
      <c r="R673">
        <v>0.16</v>
      </c>
      <c r="S673">
        <v>11.68</v>
      </c>
      <c r="T673">
        <v>22.24</v>
      </c>
      <c r="U673">
        <v>0.36</v>
      </c>
      <c r="W673">
        <v>0.33</v>
      </c>
      <c r="X673">
        <v>1E-4</v>
      </c>
      <c r="Y673">
        <v>1406.15</v>
      </c>
      <c r="Z673">
        <f t="shared" si="10"/>
        <v>1E-3</v>
      </c>
    </row>
    <row r="674" spans="1:26" x14ac:dyDescent="0.3">
      <c r="A674" t="s">
        <v>742</v>
      </c>
      <c r="B674">
        <v>50.74</v>
      </c>
      <c r="C674">
        <v>2.12</v>
      </c>
      <c r="D674">
        <v>19.829999999999998</v>
      </c>
      <c r="E674">
        <v>6.6287380000000002</v>
      </c>
      <c r="F674">
        <v>0.11</v>
      </c>
      <c r="G674">
        <v>2.04</v>
      </c>
      <c r="H674">
        <v>4.95</v>
      </c>
      <c r="I674">
        <v>7.55</v>
      </c>
      <c r="J674">
        <v>4.5999999999999996</v>
      </c>
      <c r="L674">
        <v>1.07</v>
      </c>
      <c r="N674">
        <v>48.43</v>
      </c>
      <c r="O674">
        <v>2.7</v>
      </c>
      <c r="P674">
        <v>4.25</v>
      </c>
      <c r="Q674">
        <v>9.93</v>
      </c>
      <c r="R674">
        <v>0.22</v>
      </c>
      <c r="S674">
        <v>11.72</v>
      </c>
      <c r="T674">
        <v>21.14</v>
      </c>
      <c r="U674">
        <v>0.84</v>
      </c>
      <c r="W674">
        <v>0.05</v>
      </c>
      <c r="X674">
        <v>1E-4</v>
      </c>
      <c r="Y674">
        <v>1365.65</v>
      </c>
      <c r="Z674">
        <f t="shared" si="10"/>
        <v>1E-3</v>
      </c>
    </row>
    <row r="675" spans="1:26" x14ac:dyDescent="0.3">
      <c r="A675" t="s">
        <v>743</v>
      </c>
      <c r="B675">
        <v>50.73</v>
      </c>
      <c r="C675">
        <v>4.3499999999999996</v>
      </c>
      <c r="D675">
        <v>11.28</v>
      </c>
      <c r="E675">
        <v>16.298438000000001</v>
      </c>
      <c r="F675">
        <v>0.25</v>
      </c>
      <c r="G675">
        <v>3.78</v>
      </c>
      <c r="H675">
        <v>8.23</v>
      </c>
      <c r="I675">
        <v>3.13</v>
      </c>
      <c r="J675">
        <v>0.82</v>
      </c>
      <c r="K675">
        <v>0.05</v>
      </c>
      <c r="L675">
        <v>0.64</v>
      </c>
      <c r="N675">
        <v>50.1</v>
      </c>
      <c r="O675">
        <v>1.03</v>
      </c>
      <c r="P675">
        <v>4.04</v>
      </c>
      <c r="Q675">
        <v>10.94</v>
      </c>
      <c r="R675">
        <v>0.25</v>
      </c>
      <c r="S675">
        <v>14.09</v>
      </c>
      <c r="T675">
        <v>19.3</v>
      </c>
      <c r="U675">
        <v>0.3</v>
      </c>
      <c r="W675">
        <v>0.28000000000000003</v>
      </c>
      <c r="X675">
        <v>1E-4</v>
      </c>
      <c r="Y675">
        <v>1410.15</v>
      </c>
      <c r="Z675">
        <f t="shared" si="10"/>
        <v>1E-3</v>
      </c>
    </row>
    <row r="676" spans="1:26" x14ac:dyDescent="0.3">
      <c r="A676" t="s">
        <v>744</v>
      </c>
      <c r="B676">
        <v>51.42</v>
      </c>
      <c r="C676">
        <v>2.25</v>
      </c>
      <c r="D676">
        <v>17.47</v>
      </c>
      <c r="E676">
        <v>5.4937680000000002</v>
      </c>
      <c r="F676">
        <v>0.08</v>
      </c>
      <c r="G676">
        <v>2.95</v>
      </c>
      <c r="H676">
        <v>5.23</v>
      </c>
      <c r="I676">
        <v>5.77</v>
      </c>
      <c r="J676">
        <v>5.78</v>
      </c>
      <c r="K676">
        <v>0.02</v>
      </c>
      <c r="L676">
        <v>1.6</v>
      </c>
      <c r="N676">
        <v>46.84</v>
      </c>
      <c r="O676">
        <v>2.0499999999999998</v>
      </c>
      <c r="P676">
        <v>5.19</v>
      </c>
      <c r="Q676">
        <v>8.1999999999999993</v>
      </c>
      <c r="R676">
        <v>0.09</v>
      </c>
      <c r="S676">
        <v>13.87</v>
      </c>
      <c r="T676">
        <v>21.73</v>
      </c>
      <c r="U676">
        <v>0.38</v>
      </c>
      <c r="W676">
        <v>0.46</v>
      </c>
      <c r="X676">
        <v>1E-4</v>
      </c>
      <c r="Y676">
        <v>1394.15</v>
      </c>
      <c r="Z676">
        <f t="shared" si="10"/>
        <v>1E-3</v>
      </c>
    </row>
    <row r="677" spans="1:26" x14ac:dyDescent="0.3">
      <c r="A677" t="s">
        <v>745</v>
      </c>
      <c r="B677">
        <v>44.35</v>
      </c>
      <c r="C677">
        <v>3.75</v>
      </c>
      <c r="D677">
        <v>15.45</v>
      </c>
      <c r="E677">
        <v>12.731544</v>
      </c>
      <c r="F677">
        <v>0.17</v>
      </c>
      <c r="G677">
        <v>4.4000000000000004</v>
      </c>
      <c r="H677">
        <v>10.51</v>
      </c>
      <c r="I677">
        <v>4.41</v>
      </c>
      <c r="J677">
        <v>2.42</v>
      </c>
      <c r="L677">
        <v>1.29</v>
      </c>
      <c r="N677">
        <v>43.5</v>
      </c>
      <c r="O677">
        <v>4.1399999999999997</v>
      </c>
      <c r="P677">
        <v>9.3800000000000008</v>
      </c>
      <c r="Q677">
        <v>9.08</v>
      </c>
      <c r="R677">
        <v>0.06</v>
      </c>
      <c r="S677">
        <v>11.14</v>
      </c>
      <c r="T677">
        <v>21.83</v>
      </c>
      <c r="U677">
        <v>0.39</v>
      </c>
      <c r="X677">
        <v>1E-4</v>
      </c>
      <c r="Y677">
        <v>1422.15</v>
      </c>
      <c r="Z677">
        <f t="shared" si="10"/>
        <v>1E-3</v>
      </c>
    </row>
    <row r="678" spans="1:26" x14ac:dyDescent="0.3">
      <c r="A678" t="s">
        <v>746</v>
      </c>
      <c r="B678">
        <v>43.6</v>
      </c>
      <c r="C678">
        <v>3.63</v>
      </c>
      <c r="D678">
        <v>15.13</v>
      </c>
      <c r="E678">
        <v>12.671524</v>
      </c>
      <c r="F678">
        <v>0.15</v>
      </c>
      <c r="G678">
        <v>4.0199999999999996</v>
      </c>
      <c r="H678">
        <v>10.06</v>
      </c>
      <c r="I678">
        <v>5.08</v>
      </c>
      <c r="J678">
        <v>2.76</v>
      </c>
      <c r="K678">
        <v>0.01</v>
      </c>
      <c r="L678">
        <v>1.98</v>
      </c>
      <c r="N678">
        <v>49.37</v>
      </c>
      <c r="O678">
        <v>1.61</v>
      </c>
      <c r="P678">
        <v>5.58</v>
      </c>
      <c r="Q678">
        <v>7.46</v>
      </c>
      <c r="R678">
        <v>0.13</v>
      </c>
      <c r="S678">
        <v>14.05</v>
      </c>
      <c r="T678">
        <v>22.14</v>
      </c>
      <c r="U678">
        <v>0.45</v>
      </c>
      <c r="W678">
        <v>0.06</v>
      </c>
      <c r="X678">
        <v>1E-4</v>
      </c>
      <c r="Y678">
        <v>1394.15</v>
      </c>
      <c r="Z678">
        <f t="shared" si="10"/>
        <v>1E-3</v>
      </c>
    </row>
    <row r="679" spans="1:26" x14ac:dyDescent="0.3">
      <c r="A679" t="s">
        <v>747</v>
      </c>
      <c r="B679">
        <v>57.87</v>
      </c>
      <c r="C679">
        <v>2.5299999999999998</v>
      </c>
      <c r="D679">
        <v>13.56</v>
      </c>
      <c r="E679">
        <v>10.680622</v>
      </c>
      <c r="F679">
        <v>0.16</v>
      </c>
      <c r="G679">
        <v>2.2999999999999998</v>
      </c>
      <c r="H679">
        <v>5.41</v>
      </c>
      <c r="I679">
        <v>4.01</v>
      </c>
      <c r="J679">
        <v>2.5299999999999998</v>
      </c>
      <c r="L679">
        <v>0.77</v>
      </c>
      <c r="N679">
        <v>51.14</v>
      </c>
      <c r="O679">
        <v>0.96</v>
      </c>
      <c r="P679">
        <v>2.42</v>
      </c>
      <c r="Q679">
        <v>15</v>
      </c>
      <c r="R679">
        <v>0.27</v>
      </c>
      <c r="S679">
        <v>13.69</v>
      </c>
      <c r="T679">
        <v>15.69</v>
      </c>
      <c r="U679">
        <v>0.42</v>
      </c>
      <c r="X679">
        <v>1E-4</v>
      </c>
      <c r="Y679">
        <v>1365.65</v>
      </c>
      <c r="Z679">
        <f t="shared" si="10"/>
        <v>1E-3</v>
      </c>
    </row>
    <row r="680" spans="1:26" x14ac:dyDescent="0.3">
      <c r="A680" t="s">
        <v>748</v>
      </c>
      <c r="B680">
        <v>76.81</v>
      </c>
      <c r="C680">
        <v>7.0000000000000007E-2</v>
      </c>
      <c r="D680">
        <v>11.83</v>
      </c>
      <c r="E680">
        <v>1.31</v>
      </c>
      <c r="G680">
        <v>0.04</v>
      </c>
      <c r="H680">
        <v>0.31</v>
      </c>
      <c r="I680">
        <v>4.57</v>
      </c>
      <c r="J680">
        <v>4.78</v>
      </c>
      <c r="M680">
        <v>4.2</v>
      </c>
      <c r="N680">
        <v>52.53</v>
      </c>
      <c r="O680">
        <v>0.16</v>
      </c>
      <c r="P680">
        <v>1.54</v>
      </c>
      <c r="Q680">
        <v>14.93</v>
      </c>
      <c r="R680">
        <v>0.78</v>
      </c>
      <c r="S680">
        <v>9.07</v>
      </c>
      <c r="T680">
        <v>18.54</v>
      </c>
      <c r="U680">
        <v>2.6</v>
      </c>
      <c r="V680">
        <v>0.27</v>
      </c>
      <c r="X680">
        <v>0.152</v>
      </c>
      <c r="Y680">
        <v>1025.1500000000001</v>
      </c>
      <c r="Z680">
        <f t="shared" si="10"/>
        <v>1.52</v>
      </c>
    </row>
    <row r="681" spans="1:26" x14ac:dyDescent="0.3">
      <c r="A681" t="s">
        <v>749</v>
      </c>
      <c r="B681">
        <v>78.180000000000007</v>
      </c>
      <c r="C681">
        <v>0.11</v>
      </c>
      <c r="D681">
        <v>11.42</v>
      </c>
      <c r="E681">
        <v>0.79</v>
      </c>
      <c r="G681">
        <v>0.05</v>
      </c>
      <c r="H681">
        <v>0.22</v>
      </c>
      <c r="I681">
        <v>3.91</v>
      </c>
      <c r="J681">
        <v>4.7</v>
      </c>
      <c r="M681">
        <v>2.2000000000000002</v>
      </c>
      <c r="N681">
        <v>53.28</v>
      </c>
      <c r="O681">
        <v>0.13</v>
      </c>
      <c r="P681">
        <v>0.87</v>
      </c>
      <c r="Q681">
        <v>10.31</v>
      </c>
      <c r="R681">
        <v>0.43</v>
      </c>
      <c r="S681">
        <v>13.57</v>
      </c>
      <c r="T681">
        <v>20.03</v>
      </c>
      <c r="U681">
        <v>0.31</v>
      </c>
      <c r="V681">
        <v>0.12</v>
      </c>
      <c r="X681">
        <v>5.1999999999999998E-2</v>
      </c>
      <c r="Y681">
        <v>1063.1500000000001</v>
      </c>
      <c r="Z681">
        <f t="shared" si="10"/>
        <v>0.52</v>
      </c>
    </row>
    <row r="682" spans="1:26" x14ac:dyDescent="0.3">
      <c r="A682" t="s">
        <v>750</v>
      </c>
      <c r="B682">
        <v>67.28</v>
      </c>
      <c r="C682">
        <v>0.53</v>
      </c>
      <c r="D682">
        <v>9.35</v>
      </c>
      <c r="E682">
        <v>6.43</v>
      </c>
      <c r="F682">
        <v>0.18</v>
      </c>
      <c r="G682">
        <v>0.01</v>
      </c>
      <c r="H682">
        <v>0.04</v>
      </c>
      <c r="I682">
        <v>6.75</v>
      </c>
      <c r="J682">
        <v>5.13</v>
      </c>
      <c r="M682">
        <v>1.5</v>
      </c>
      <c r="N682">
        <v>52.03</v>
      </c>
      <c r="O682">
        <v>1.35</v>
      </c>
      <c r="P682">
        <v>1.1200000000000001</v>
      </c>
      <c r="Q682">
        <v>28.44</v>
      </c>
      <c r="R682">
        <v>7.0000000000000007E-2</v>
      </c>
      <c r="S682">
        <v>0.06</v>
      </c>
      <c r="T682">
        <v>0.22</v>
      </c>
      <c r="U682">
        <v>12.04</v>
      </c>
      <c r="V682">
        <v>0.22</v>
      </c>
      <c r="X682">
        <v>0.15</v>
      </c>
      <c r="Y682">
        <v>1057.1500000000001</v>
      </c>
      <c r="Z682">
        <f t="shared" si="10"/>
        <v>1.5</v>
      </c>
    </row>
    <row r="683" spans="1:26" x14ac:dyDescent="0.3">
      <c r="A683" t="s">
        <v>751</v>
      </c>
      <c r="B683">
        <v>49.13</v>
      </c>
      <c r="C683">
        <v>0.47</v>
      </c>
      <c r="D683">
        <v>8.82</v>
      </c>
      <c r="E683">
        <v>9.14</v>
      </c>
      <c r="G683">
        <v>17.440000000000001</v>
      </c>
      <c r="H683">
        <v>13.07</v>
      </c>
      <c r="I683">
        <v>0.8</v>
      </c>
      <c r="J683">
        <v>0.27</v>
      </c>
      <c r="K683">
        <v>0.85</v>
      </c>
      <c r="N683">
        <v>55.86</v>
      </c>
      <c r="O683">
        <v>0.04</v>
      </c>
      <c r="P683">
        <v>1.33</v>
      </c>
      <c r="Q683">
        <v>5.14</v>
      </c>
      <c r="S683">
        <v>29.41</v>
      </c>
      <c r="T683">
        <v>6.74</v>
      </c>
      <c r="U683">
        <v>0.14000000000000001</v>
      </c>
      <c r="W683">
        <v>1.6</v>
      </c>
      <c r="X683">
        <v>1.5</v>
      </c>
      <c r="Y683">
        <v>1673.15</v>
      </c>
      <c r="Z683">
        <f t="shared" si="10"/>
        <v>15</v>
      </c>
    </row>
    <row r="684" spans="1:26" x14ac:dyDescent="0.3">
      <c r="A684" t="s">
        <v>752</v>
      </c>
      <c r="B684">
        <v>53.75</v>
      </c>
      <c r="C684">
        <v>0.3</v>
      </c>
      <c r="D684">
        <v>18.11</v>
      </c>
      <c r="E684">
        <v>3.81</v>
      </c>
      <c r="F684">
        <v>0.06</v>
      </c>
      <c r="G684">
        <v>8.3800000000000008</v>
      </c>
      <c r="H684">
        <v>10.91</v>
      </c>
      <c r="I684">
        <v>2.21</v>
      </c>
      <c r="J684">
        <v>1.08</v>
      </c>
      <c r="K684">
        <v>0.15</v>
      </c>
      <c r="N684">
        <v>51.77</v>
      </c>
      <c r="O684">
        <v>0.09</v>
      </c>
      <c r="P684">
        <v>5.81</v>
      </c>
      <c r="Q684">
        <v>3.34</v>
      </c>
      <c r="R684">
        <v>0.1</v>
      </c>
      <c r="S684">
        <v>19.53</v>
      </c>
      <c r="T684">
        <v>17.22</v>
      </c>
      <c r="U684">
        <v>0.22</v>
      </c>
      <c r="W684">
        <v>1.1200000000000001</v>
      </c>
      <c r="X684">
        <v>1</v>
      </c>
      <c r="Y684">
        <v>1543.15</v>
      </c>
      <c r="Z684">
        <f t="shared" si="10"/>
        <v>10</v>
      </c>
    </row>
    <row r="685" spans="1:26" x14ac:dyDescent="0.3">
      <c r="A685" t="s">
        <v>753</v>
      </c>
      <c r="B685">
        <v>50.33</v>
      </c>
      <c r="C685">
        <v>0.24</v>
      </c>
      <c r="D685">
        <v>14.16</v>
      </c>
      <c r="E685">
        <v>6.43</v>
      </c>
      <c r="F685">
        <v>0.12</v>
      </c>
      <c r="G685">
        <v>13</v>
      </c>
      <c r="H685">
        <v>13.32</v>
      </c>
      <c r="I685">
        <v>0.86</v>
      </c>
      <c r="J685">
        <v>0.31</v>
      </c>
      <c r="K685">
        <v>0.56999999999999995</v>
      </c>
      <c r="N685">
        <v>52.94</v>
      </c>
      <c r="P685">
        <v>3.88</v>
      </c>
      <c r="Q685">
        <v>3.58</v>
      </c>
      <c r="R685">
        <v>0.13</v>
      </c>
      <c r="S685">
        <v>21.54</v>
      </c>
      <c r="T685">
        <v>15.46</v>
      </c>
      <c r="U685">
        <v>0.17</v>
      </c>
      <c r="W685">
        <v>1.76</v>
      </c>
      <c r="X685">
        <v>1</v>
      </c>
      <c r="Y685">
        <v>1588.15</v>
      </c>
      <c r="Z685">
        <f t="shared" si="10"/>
        <v>10</v>
      </c>
    </row>
    <row r="686" spans="1:26" x14ac:dyDescent="0.3">
      <c r="A686" t="s">
        <v>754</v>
      </c>
      <c r="B686">
        <v>50.75</v>
      </c>
      <c r="C686">
        <v>0.28000000000000003</v>
      </c>
      <c r="D686">
        <v>16.100000000000001</v>
      </c>
      <c r="E686">
        <v>5.39</v>
      </c>
      <c r="F686">
        <v>0.11</v>
      </c>
      <c r="G686">
        <v>11.11</v>
      </c>
      <c r="H686">
        <v>12.93</v>
      </c>
      <c r="I686">
        <v>1.38</v>
      </c>
      <c r="J686">
        <v>0.45</v>
      </c>
      <c r="K686">
        <v>0.42</v>
      </c>
      <c r="N686">
        <v>51.95</v>
      </c>
      <c r="O686">
        <v>0.06</v>
      </c>
      <c r="P686">
        <v>4.66</v>
      </c>
      <c r="Q686">
        <v>3.54</v>
      </c>
      <c r="R686">
        <v>0.1</v>
      </c>
      <c r="S686">
        <v>20.69</v>
      </c>
      <c r="T686">
        <v>16.690000000000001</v>
      </c>
      <c r="U686">
        <v>0.22</v>
      </c>
      <c r="W686">
        <v>1.51</v>
      </c>
      <c r="X686">
        <v>1</v>
      </c>
      <c r="Y686">
        <v>1573.15</v>
      </c>
      <c r="Z686">
        <f t="shared" si="10"/>
        <v>10</v>
      </c>
    </row>
    <row r="687" spans="1:26" x14ac:dyDescent="0.3">
      <c r="A687" t="s">
        <v>755</v>
      </c>
      <c r="B687">
        <v>50.96</v>
      </c>
      <c r="C687">
        <v>0.27</v>
      </c>
      <c r="D687">
        <v>16.579999999999998</v>
      </c>
      <c r="E687">
        <v>5.58</v>
      </c>
      <c r="F687">
        <v>0.1</v>
      </c>
      <c r="G687">
        <v>11.32</v>
      </c>
      <c r="H687">
        <v>11.91</v>
      </c>
      <c r="I687">
        <v>2.02</v>
      </c>
      <c r="J687">
        <v>0.59</v>
      </c>
      <c r="K687">
        <v>0.44</v>
      </c>
      <c r="N687">
        <v>53.59</v>
      </c>
      <c r="P687">
        <v>4.24</v>
      </c>
      <c r="Q687">
        <v>3.14</v>
      </c>
      <c r="R687">
        <v>0.1</v>
      </c>
      <c r="S687">
        <v>20.04</v>
      </c>
      <c r="T687">
        <v>17.79</v>
      </c>
      <c r="U687">
        <v>0.3</v>
      </c>
      <c r="W687">
        <v>1.56</v>
      </c>
      <c r="X687">
        <v>1</v>
      </c>
      <c r="Y687">
        <v>1583.15</v>
      </c>
      <c r="Z687">
        <f t="shared" si="10"/>
        <v>10</v>
      </c>
    </row>
    <row r="688" spans="1:26" x14ac:dyDescent="0.3">
      <c r="A688" t="s">
        <v>756</v>
      </c>
      <c r="B688">
        <v>49.91</v>
      </c>
      <c r="C688">
        <v>0.17</v>
      </c>
      <c r="D688">
        <v>13.51</v>
      </c>
      <c r="E688">
        <v>6.45</v>
      </c>
      <c r="F688">
        <v>0.11</v>
      </c>
      <c r="G688">
        <v>13.47</v>
      </c>
      <c r="H688">
        <v>13.9</v>
      </c>
      <c r="I688">
        <v>1.29</v>
      </c>
      <c r="J688">
        <v>0.26</v>
      </c>
      <c r="K688">
        <v>0.74</v>
      </c>
      <c r="N688">
        <v>53.74</v>
      </c>
      <c r="P688">
        <v>4.07</v>
      </c>
      <c r="Q688">
        <v>3.13</v>
      </c>
      <c r="R688">
        <v>0.1</v>
      </c>
      <c r="S688">
        <v>20.25</v>
      </c>
      <c r="T688">
        <v>17.59</v>
      </c>
      <c r="U688">
        <v>0.25</v>
      </c>
      <c r="W688">
        <v>1.93</v>
      </c>
      <c r="X688">
        <v>1</v>
      </c>
      <c r="Y688">
        <v>1618.15</v>
      </c>
      <c r="Z688">
        <f t="shared" si="10"/>
        <v>10</v>
      </c>
    </row>
    <row r="689" spans="1:26" x14ac:dyDescent="0.3">
      <c r="A689" t="s">
        <v>757</v>
      </c>
      <c r="B689">
        <v>50.69</v>
      </c>
      <c r="C689">
        <v>0.14000000000000001</v>
      </c>
      <c r="D689">
        <v>11.89</v>
      </c>
      <c r="E689">
        <v>6.18</v>
      </c>
      <c r="F689">
        <v>0.13</v>
      </c>
      <c r="G689">
        <v>14.5</v>
      </c>
      <c r="H689">
        <v>14.6</v>
      </c>
      <c r="I689">
        <v>1</v>
      </c>
      <c r="J689">
        <v>0.17</v>
      </c>
      <c r="K689">
        <v>1.01</v>
      </c>
      <c r="N689">
        <v>54.04</v>
      </c>
      <c r="P689">
        <v>3.19</v>
      </c>
      <c r="Q689">
        <v>2.72</v>
      </c>
      <c r="R689">
        <v>0.08</v>
      </c>
      <c r="S689">
        <v>20.46</v>
      </c>
      <c r="T689">
        <v>18.68</v>
      </c>
      <c r="U689">
        <v>0.21</v>
      </c>
      <c r="W689">
        <v>2.04</v>
      </c>
      <c r="X689">
        <v>1</v>
      </c>
      <c r="Y689">
        <v>1633.15</v>
      </c>
      <c r="Z689">
        <f t="shared" si="10"/>
        <v>10</v>
      </c>
    </row>
    <row r="690" spans="1:26" x14ac:dyDescent="0.3">
      <c r="A690" t="s">
        <v>758</v>
      </c>
      <c r="B690">
        <v>54.33</v>
      </c>
      <c r="C690">
        <v>0.32</v>
      </c>
      <c r="D690">
        <v>18.38</v>
      </c>
      <c r="E690">
        <v>3.31</v>
      </c>
      <c r="G690">
        <v>7.96</v>
      </c>
      <c r="H690">
        <v>10.6</v>
      </c>
      <c r="I690">
        <v>2.66</v>
      </c>
      <c r="J690">
        <v>0.99</v>
      </c>
      <c r="K690">
        <v>0.16</v>
      </c>
      <c r="N690">
        <v>52.6</v>
      </c>
      <c r="O690">
        <v>7.0000000000000007E-2</v>
      </c>
      <c r="P690">
        <v>4.33</v>
      </c>
      <c r="Q690">
        <v>3.22</v>
      </c>
      <c r="R690">
        <v>0.09</v>
      </c>
      <c r="S690">
        <v>19.440000000000001</v>
      </c>
      <c r="T690">
        <v>18.55</v>
      </c>
      <c r="U690">
        <v>0.36</v>
      </c>
      <c r="W690">
        <v>1.28</v>
      </c>
      <c r="X690">
        <v>1</v>
      </c>
      <c r="Y690">
        <v>1543.15</v>
      </c>
      <c r="Z690">
        <f t="shared" si="10"/>
        <v>10</v>
      </c>
    </row>
    <row r="691" spans="1:26" x14ac:dyDescent="0.3">
      <c r="A691" t="s">
        <v>759</v>
      </c>
      <c r="B691">
        <v>50.11</v>
      </c>
      <c r="C691">
        <v>0.11</v>
      </c>
      <c r="D691">
        <v>9.74</v>
      </c>
      <c r="E691">
        <v>6.29</v>
      </c>
      <c r="F691">
        <v>0.1</v>
      </c>
      <c r="G691">
        <v>15.93</v>
      </c>
      <c r="H691">
        <v>15.46</v>
      </c>
      <c r="I691">
        <v>0.79</v>
      </c>
      <c r="J691">
        <v>0.08</v>
      </c>
      <c r="K691">
        <v>1.29</v>
      </c>
      <c r="N691">
        <v>53.7</v>
      </c>
      <c r="P691">
        <v>2.74</v>
      </c>
      <c r="Q691">
        <v>2.62</v>
      </c>
      <c r="R691">
        <v>0.08</v>
      </c>
      <c r="S691">
        <v>20.04</v>
      </c>
      <c r="T691">
        <v>19.260000000000002</v>
      </c>
      <c r="U691">
        <v>0.18</v>
      </c>
      <c r="W691">
        <v>1.91</v>
      </c>
      <c r="X691">
        <v>1</v>
      </c>
      <c r="Y691">
        <v>1663.15</v>
      </c>
      <c r="Z691">
        <f t="shared" si="10"/>
        <v>10</v>
      </c>
    </row>
    <row r="692" spans="1:26" x14ac:dyDescent="0.3">
      <c r="A692" t="s">
        <v>760</v>
      </c>
      <c r="B692">
        <v>50.01</v>
      </c>
      <c r="C692">
        <v>0.24</v>
      </c>
      <c r="D692">
        <v>15.3</v>
      </c>
      <c r="E692">
        <v>5.83</v>
      </c>
      <c r="F692">
        <v>0.12</v>
      </c>
      <c r="G692">
        <v>12.24</v>
      </c>
      <c r="H692">
        <v>13.05</v>
      </c>
      <c r="I692">
        <v>1.69</v>
      </c>
      <c r="J692">
        <v>0.33</v>
      </c>
      <c r="K692">
        <v>0.59</v>
      </c>
      <c r="N692">
        <v>52.43</v>
      </c>
      <c r="O692">
        <v>7.0000000000000007E-2</v>
      </c>
      <c r="P692">
        <v>4.0199999999999996</v>
      </c>
      <c r="Q692">
        <v>3.17</v>
      </c>
      <c r="R692">
        <v>0.1</v>
      </c>
      <c r="S692">
        <v>19.7</v>
      </c>
      <c r="T692">
        <v>18.489999999999998</v>
      </c>
      <c r="U692">
        <v>0.28000000000000003</v>
      </c>
      <c r="W692">
        <v>1.66</v>
      </c>
      <c r="X692">
        <v>1</v>
      </c>
      <c r="Y692">
        <v>1603.15</v>
      </c>
      <c r="Z692">
        <f t="shared" si="10"/>
        <v>10</v>
      </c>
    </row>
    <row r="693" spans="1:26" x14ac:dyDescent="0.3">
      <c r="A693" t="s">
        <v>761</v>
      </c>
      <c r="B693">
        <v>52.27</v>
      </c>
      <c r="C693">
        <v>0.28999999999999998</v>
      </c>
      <c r="D693">
        <v>16.649999999999999</v>
      </c>
      <c r="E693">
        <v>4.84</v>
      </c>
      <c r="F693">
        <v>7.0000000000000007E-2</v>
      </c>
      <c r="G693">
        <v>10.48</v>
      </c>
      <c r="H693">
        <v>11.69</v>
      </c>
      <c r="I693">
        <v>2.23</v>
      </c>
      <c r="J693">
        <v>0.8</v>
      </c>
      <c r="K693">
        <v>0.3</v>
      </c>
      <c r="N693">
        <v>53</v>
      </c>
      <c r="P693">
        <v>4.38</v>
      </c>
      <c r="Q693">
        <v>2.81</v>
      </c>
      <c r="R693">
        <v>0.08</v>
      </c>
      <c r="S693">
        <v>19.72</v>
      </c>
      <c r="T693">
        <v>18.09</v>
      </c>
      <c r="U693">
        <v>0.35</v>
      </c>
      <c r="W693">
        <v>1.43</v>
      </c>
      <c r="X693">
        <v>1</v>
      </c>
      <c r="Y693">
        <v>1563.15</v>
      </c>
      <c r="Z693">
        <f t="shared" si="10"/>
        <v>10</v>
      </c>
    </row>
    <row r="694" spans="1:26" x14ac:dyDescent="0.3">
      <c r="A694" t="s">
        <v>762</v>
      </c>
      <c r="B694">
        <v>50.37</v>
      </c>
      <c r="C694">
        <v>0.1</v>
      </c>
      <c r="D694">
        <v>10.08</v>
      </c>
      <c r="E694">
        <v>6.21</v>
      </c>
      <c r="F694">
        <v>0.12</v>
      </c>
      <c r="G694">
        <v>15.46</v>
      </c>
      <c r="H694">
        <v>15.44</v>
      </c>
      <c r="I694">
        <v>0.81</v>
      </c>
      <c r="J694">
        <v>0.11</v>
      </c>
      <c r="K694">
        <v>1.31</v>
      </c>
      <c r="N694">
        <v>54.95</v>
      </c>
      <c r="P694">
        <v>2.21</v>
      </c>
      <c r="Q694">
        <v>2.0499999999999998</v>
      </c>
      <c r="R694">
        <v>0.06</v>
      </c>
      <c r="S694">
        <v>19.97</v>
      </c>
      <c r="T694">
        <v>18.87</v>
      </c>
      <c r="U694">
        <v>0.18</v>
      </c>
      <c r="W694">
        <v>1.94</v>
      </c>
      <c r="X694">
        <v>1</v>
      </c>
      <c r="Y694">
        <v>1653.15</v>
      </c>
      <c r="Z694">
        <f t="shared" si="10"/>
        <v>10</v>
      </c>
    </row>
    <row r="695" spans="1:26" x14ac:dyDescent="0.3">
      <c r="A695" t="s">
        <v>763</v>
      </c>
      <c r="B695">
        <v>52.08</v>
      </c>
      <c r="C695">
        <v>0.41</v>
      </c>
      <c r="D695">
        <v>18.28</v>
      </c>
      <c r="E695">
        <v>4.74</v>
      </c>
      <c r="F695">
        <v>0.08</v>
      </c>
      <c r="G695">
        <v>9.2799999999999994</v>
      </c>
      <c r="H695">
        <v>11.37</v>
      </c>
      <c r="I695">
        <v>2.04</v>
      </c>
      <c r="J695">
        <v>1.58</v>
      </c>
      <c r="K695">
        <v>0.24</v>
      </c>
      <c r="N695">
        <v>52.98</v>
      </c>
      <c r="O695">
        <v>0.14000000000000001</v>
      </c>
      <c r="P695">
        <v>5.04</v>
      </c>
      <c r="Q695">
        <v>3.48</v>
      </c>
      <c r="R695">
        <v>0.11</v>
      </c>
      <c r="S695">
        <v>19.61</v>
      </c>
      <c r="T695">
        <v>17.760000000000002</v>
      </c>
      <c r="U695">
        <v>0.23</v>
      </c>
      <c r="W695">
        <v>1.36</v>
      </c>
      <c r="X695">
        <v>1</v>
      </c>
      <c r="Y695">
        <v>1543.15</v>
      </c>
      <c r="Z695">
        <f t="shared" si="10"/>
        <v>10</v>
      </c>
    </row>
    <row r="696" spans="1:26" x14ac:dyDescent="0.3">
      <c r="A696" t="s">
        <v>764</v>
      </c>
      <c r="B696">
        <v>51.21</v>
      </c>
      <c r="C696">
        <v>0.24</v>
      </c>
      <c r="D696">
        <v>16.739999999999998</v>
      </c>
      <c r="E696">
        <v>5.79</v>
      </c>
      <c r="F696">
        <v>0.1</v>
      </c>
      <c r="G696">
        <v>11.45</v>
      </c>
      <c r="H696">
        <v>11.95</v>
      </c>
      <c r="I696">
        <v>1.8</v>
      </c>
      <c r="J696">
        <v>0.85</v>
      </c>
      <c r="K696">
        <v>0.25</v>
      </c>
      <c r="N696">
        <v>53.25</v>
      </c>
      <c r="O696">
        <v>0.1</v>
      </c>
      <c r="P696">
        <v>4.93</v>
      </c>
      <c r="Q696">
        <v>3.56</v>
      </c>
      <c r="R696">
        <v>0.1</v>
      </c>
      <c r="S696">
        <v>20.96</v>
      </c>
      <c r="T696">
        <v>16.329999999999998</v>
      </c>
      <c r="U696">
        <v>0.27</v>
      </c>
      <c r="W696">
        <v>1.59</v>
      </c>
      <c r="X696">
        <v>1</v>
      </c>
      <c r="Y696">
        <v>1573.15</v>
      </c>
      <c r="Z696">
        <f t="shared" si="10"/>
        <v>10</v>
      </c>
    </row>
    <row r="697" spans="1:26" x14ac:dyDescent="0.3">
      <c r="A697" t="s">
        <v>765</v>
      </c>
      <c r="B697">
        <v>49.83</v>
      </c>
      <c r="C697">
        <v>0.18</v>
      </c>
      <c r="D697">
        <v>14.87</v>
      </c>
      <c r="E697">
        <v>6.32</v>
      </c>
      <c r="F697">
        <v>0.13</v>
      </c>
      <c r="G697">
        <v>12.7</v>
      </c>
      <c r="H697">
        <v>12.8</v>
      </c>
      <c r="I697">
        <v>1.0900000000000001</v>
      </c>
      <c r="J697">
        <v>0.42</v>
      </c>
      <c r="K697">
        <v>0.45</v>
      </c>
      <c r="N697">
        <v>53.23</v>
      </c>
      <c r="O697">
        <v>0.06</v>
      </c>
      <c r="P697">
        <v>4.49</v>
      </c>
      <c r="Q697">
        <v>3.74</v>
      </c>
      <c r="R697">
        <v>0.12</v>
      </c>
      <c r="S697">
        <v>22.18</v>
      </c>
      <c r="T697">
        <v>14.61</v>
      </c>
      <c r="U697">
        <v>0.21</v>
      </c>
      <c r="W697">
        <v>1.72</v>
      </c>
      <c r="X697">
        <v>1</v>
      </c>
      <c r="Y697">
        <v>1603.15</v>
      </c>
      <c r="Z697">
        <f t="shared" si="10"/>
        <v>10</v>
      </c>
    </row>
    <row r="698" spans="1:26" x14ac:dyDescent="0.3">
      <c r="A698" t="s">
        <v>766</v>
      </c>
      <c r="B698">
        <v>51.64</v>
      </c>
      <c r="C698">
        <v>0.11</v>
      </c>
      <c r="D698">
        <v>10.48</v>
      </c>
      <c r="E698">
        <v>6.33</v>
      </c>
      <c r="F698">
        <v>0.15</v>
      </c>
      <c r="G698">
        <v>16.100000000000001</v>
      </c>
      <c r="H698">
        <v>13.5</v>
      </c>
      <c r="I698">
        <v>0.56999999999999995</v>
      </c>
      <c r="J698">
        <v>0.16</v>
      </c>
      <c r="K698">
        <v>1.1100000000000001</v>
      </c>
      <c r="N698">
        <v>56.87</v>
      </c>
      <c r="P698">
        <v>1.81</v>
      </c>
      <c r="Q698">
        <v>4.3499999999999996</v>
      </c>
      <c r="R698">
        <v>0.12</v>
      </c>
      <c r="S698">
        <v>30.17</v>
      </c>
      <c r="T698">
        <v>6.44</v>
      </c>
      <c r="U698">
        <v>7.0000000000000007E-2</v>
      </c>
      <c r="W698">
        <v>1.66</v>
      </c>
      <c r="X698">
        <v>1</v>
      </c>
      <c r="Y698">
        <v>1663.15</v>
      </c>
      <c r="Z698">
        <f t="shared" si="10"/>
        <v>10</v>
      </c>
    </row>
    <row r="699" spans="1:26" x14ac:dyDescent="0.3">
      <c r="A699" t="s">
        <v>767</v>
      </c>
      <c r="B699">
        <v>50.79</v>
      </c>
      <c r="C699">
        <v>0.17</v>
      </c>
      <c r="D699">
        <v>14.1</v>
      </c>
      <c r="E699">
        <v>6.26</v>
      </c>
      <c r="F699">
        <v>0.12</v>
      </c>
      <c r="G699">
        <v>13.74</v>
      </c>
      <c r="H699">
        <v>13.01</v>
      </c>
      <c r="I699">
        <v>0.99</v>
      </c>
      <c r="J699">
        <v>0.28999999999999998</v>
      </c>
      <c r="K699">
        <v>0.74</v>
      </c>
      <c r="N699">
        <v>53.63</v>
      </c>
      <c r="P699">
        <v>3.93</v>
      </c>
      <c r="Q699">
        <v>3.7</v>
      </c>
      <c r="R699">
        <v>0.12</v>
      </c>
      <c r="S699">
        <v>22.5</v>
      </c>
      <c r="T699">
        <v>14.07</v>
      </c>
      <c r="U699">
        <v>0.16</v>
      </c>
      <c r="W699">
        <v>1.77</v>
      </c>
      <c r="X699">
        <v>1</v>
      </c>
      <c r="Y699">
        <v>1618.15</v>
      </c>
      <c r="Z699">
        <f t="shared" si="10"/>
        <v>10</v>
      </c>
    </row>
    <row r="700" spans="1:26" x14ac:dyDescent="0.3">
      <c r="A700" t="s">
        <v>768</v>
      </c>
      <c r="B700">
        <v>51.09</v>
      </c>
      <c r="C700">
        <v>0.18</v>
      </c>
      <c r="D700">
        <v>12.58</v>
      </c>
      <c r="E700">
        <v>6.36</v>
      </c>
      <c r="F700">
        <v>0.11</v>
      </c>
      <c r="G700">
        <v>14.18</v>
      </c>
      <c r="H700">
        <v>13.35</v>
      </c>
      <c r="I700">
        <v>0.78</v>
      </c>
      <c r="J700">
        <v>0.23</v>
      </c>
      <c r="K700">
        <v>0.83</v>
      </c>
      <c r="N700">
        <v>54.68</v>
      </c>
      <c r="P700">
        <v>2.65</v>
      </c>
      <c r="Q700">
        <v>4.3899999999999997</v>
      </c>
      <c r="R700">
        <v>0.12</v>
      </c>
      <c r="S700">
        <v>26.41</v>
      </c>
      <c r="T700">
        <v>9.15</v>
      </c>
      <c r="U700">
        <v>0.09</v>
      </c>
      <c r="W700">
        <v>1.76</v>
      </c>
      <c r="X700">
        <v>1</v>
      </c>
      <c r="Y700">
        <v>1633.15</v>
      </c>
      <c r="Z700">
        <f t="shared" si="10"/>
        <v>10</v>
      </c>
    </row>
    <row r="701" spans="1:26" x14ac:dyDescent="0.3">
      <c r="A701" t="s">
        <v>769</v>
      </c>
      <c r="B701">
        <v>49.2</v>
      </c>
      <c r="C701">
        <v>3.11</v>
      </c>
      <c r="D701">
        <v>14.77</v>
      </c>
      <c r="E701">
        <v>14.18</v>
      </c>
      <c r="F701">
        <v>0.2</v>
      </c>
      <c r="G701">
        <v>4.37</v>
      </c>
      <c r="H701">
        <v>9.07</v>
      </c>
      <c r="I701">
        <v>2.95</v>
      </c>
      <c r="J701">
        <v>1.07</v>
      </c>
      <c r="L701">
        <v>0.77</v>
      </c>
      <c r="N701">
        <v>49.12</v>
      </c>
      <c r="O701">
        <v>1.72</v>
      </c>
      <c r="P701">
        <v>7.63</v>
      </c>
      <c r="Q701">
        <v>9.34</v>
      </c>
      <c r="R701">
        <v>0.19</v>
      </c>
      <c r="S701">
        <v>12.69</v>
      </c>
      <c r="T701">
        <v>18.399999999999999</v>
      </c>
      <c r="U701">
        <v>0.68</v>
      </c>
      <c r="X701">
        <v>0.93</v>
      </c>
      <c r="Y701">
        <v>1483.15</v>
      </c>
      <c r="Z701">
        <f t="shared" si="10"/>
        <v>9.3000000000000007</v>
      </c>
    </row>
    <row r="702" spans="1:26" x14ac:dyDescent="0.3">
      <c r="A702" t="s">
        <v>770</v>
      </c>
      <c r="B702">
        <v>49.51</v>
      </c>
      <c r="C702">
        <v>3.39</v>
      </c>
      <c r="D702">
        <v>12.29</v>
      </c>
      <c r="E702">
        <v>14.62</v>
      </c>
      <c r="F702">
        <v>0.24</v>
      </c>
      <c r="G702">
        <v>5.56</v>
      </c>
      <c r="H702">
        <v>9.73</v>
      </c>
      <c r="I702">
        <v>2.5499999999999998</v>
      </c>
      <c r="J702">
        <v>1.07</v>
      </c>
      <c r="L702">
        <v>0.74</v>
      </c>
      <c r="N702">
        <v>50.07</v>
      </c>
      <c r="O702">
        <v>1.26</v>
      </c>
      <c r="P702">
        <v>3.08</v>
      </c>
      <c r="Q702">
        <v>10.33</v>
      </c>
      <c r="R702">
        <v>0.25</v>
      </c>
      <c r="S702">
        <v>16.239999999999998</v>
      </c>
      <c r="T702">
        <v>18.16</v>
      </c>
      <c r="U702">
        <v>0.28000000000000003</v>
      </c>
      <c r="X702">
        <v>1E-4</v>
      </c>
      <c r="Y702">
        <v>1392.15</v>
      </c>
      <c r="Z702">
        <f t="shared" si="10"/>
        <v>1E-3</v>
      </c>
    </row>
    <row r="703" spans="1:26" x14ac:dyDescent="0.3">
      <c r="A703" t="s">
        <v>771</v>
      </c>
      <c r="B703">
        <v>48.46</v>
      </c>
      <c r="C703">
        <v>3.73</v>
      </c>
      <c r="D703">
        <v>12.97</v>
      </c>
      <c r="E703">
        <v>16.170000000000002</v>
      </c>
      <c r="F703">
        <v>0.22</v>
      </c>
      <c r="G703">
        <v>4.66</v>
      </c>
      <c r="H703">
        <v>8.5299999999999994</v>
      </c>
      <c r="I703">
        <v>3.21</v>
      </c>
      <c r="J703">
        <v>1.32</v>
      </c>
      <c r="L703">
        <v>0.76</v>
      </c>
      <c r="N703">
        <v>50.88</v>
      </c>
      <c r="O703">
        <v>1.86</v>
      </c>
      <c r="P703">
        <v>3.59</v>
      </c>
      <c r="Q703">
        <v>12.13</v>
      </c>
      <c r="R703">
        <v>0.24</v>
      </c>
      <c r="S703">
        <v>14.84</v>
      </c>
      <c r="T703">
        <v>16.61</v>
      </c>
      <c r="U703">
        <v>0.32</v>
      </c>
      <c r="X703">
        <v>0.43</v>
      </c>
      <c r="Y703">
        <v>1423.15</v>
      </c>
      <c r="Z703">
        <f t="shared" si="10"/>
        <v>4.3</v>
      </c>
    </row>
    <row r="704" spans="1:26" x14ac:dyDescent="0.3">
      <c r="A704" t="s">
        <v>772</v>
      </c>
      <c r="B704">
        <v>49.6</v>
      </c>
      <c r="C704">
        <v>2.88</v>
      </c>
      <c r="D704">
        <v>14.33</v>
      </c>
      <c r="E704">
        <v>12.74</v>
      </c>
      <c r="F704">
        <v>0.21</v>
      </c>
      <c r="G704">
        <v>5.35</v>
      </c>
      <c r="H704">
        <v>10.18</v>
      </c>
      <c r="I704">
        <v>3.09</v>
      </c>
      <c r="J704">
        <v>0.95</v>
      </c>
      <c r="L704">
        <v>0.71</v>
      </c>
      <c r="N704">
        <v>51.8</v>
      </c>
      <c r="O704">
        <v>1.55</v>
      </c>
      <c r="P704">
        <v>3.62</v>
      </c>
      <c r="Q704">
        <v>8.89</v>
      </c>
      <c r="R704">
        <v>0.19</v>
      </c>
      <c r="S704">
        <v>15.21</v>
      </c>
      <c r="T704">
        <v>18.8</v>
      </c>
      <c r="U704">
        <v>0.36</v>
      </c>
      <c r="X704">
        <v>0.43</v>
      </c>
      <c r="Y704">
        <v>1453.15</v>
      </c>
      <c r="Z704">
        <f t="shared" si="10"/>
        <v>4.3</v>
      </c>
    </row>
    <row r="705" spans="1:26" x14ac:dyDescent="0.3">
      <c r="A705" t="s">
        <v>773</v>
      </c>
      <c r="B705">
        <v>46.15</v>
      </c>
      <c r="C705">
        <v>4.92</v>
      </c>
      <c r="D705">
        <v>12.76</v>
      </c>
      <c r="E705">
        <v>18.02</v>
      </c>
      <c r="F705">
        <v>0.21</v>
      </c>
      <c r="G705">
        <v>3.55</v>
      </c>
      <c r="H705">
        <v>7.88</v>
      </c>
      <c r="I705">
        <v>2.91</v>
      </c>
      <c r="J705">
        <v>1.47</v>
      </c>
      <c r="L705">
        <v>0.9</v>
      </c>
      <c r="N705">
        <v>47.34</v>
      </c>
      <c r="O705">
        <v>2.12</v>
      </c>
      <c r="P705">
        <v>7.03</v>
      </c>
      <c r="Q705">
        <v>13.46</v>
      </c>
      <c r="R705">
        <v>0.27</v>
      </c>
      <c r="S705">
        <v>12.65</v>
      </c>
      <c r="T705">
        <v>15.39</v>
      </c>
      <c r="U705">
        <v>0.56000000000000005</v>
      </c>
      <c r="X705">
        <v>0.93</v>
      </c>
      <c r="Y705">
        <v>1433.15</v>
      </c>
      <c r="Z705">
        <f t="shared" si="10"/>
        <v>9.3000000000000007</v>
      </c>
    </row>
    <row r="706" spans="1:26" x14ac:dyDescent="0.3">
      <c r="A706" t="s">
        <v>774</v>
      </c>
      <c r="B706">
        <v>46.34</v>
      </c>
      <c r="C706">
        <v>4.84</v>
      </c>
      <c r="D706">
        <v>11.98</v>
      </c>
      <c r="E706">
        <v>18.46</v>
      </c>
      <c r="F706">
        <v>0.27</v>
      </c>
      <c r="G706">
        <v>3.86</v>
      </c>
      <c r="H706">
        <v>8.15</v>
      </c>
      <c r="I706">
        <v>2.99</v>
      </c>
      <c r="J706">
        <v>1.51</v>
      </c>
      <c r="L706">
        <v>0.94</v>
      </c>
      <c r="N706">
        <v>49.44</v>
      </c>
      <c r="O706">
        <v>2.12</v>
      </c>
      <c r="P706">
        <v>3.52</v>
      </c>
      <c r="Q706">
        <v>12.81</v>
      </c>
      <c r="R706">
        <v>0.28000000000000003</v>
      </c>
      <c r="S706">
        <v>13.63</v>
      </c>
      <c r="T706">
        <v>16.91</v>
      </c>
      <c r="U706">
        <v>0.32</v>
      </c>
      <c r="X706">
        <v>0.43</v>
      </c>
      <c r="Y706">
        <v>1393.15</v>
      </c>
      <c r="Z706">
        <f t="shared" si="10"/>
        <v>4.3</v>
      </c>
    </row>
    <row r="707" spans="1:26" x14ac:dyDescent="0.3">
      <c r="A707" t="s">
        <v>775</v>
      </c>
      <c r="B707">
        <v>48.35</v>
      </c>
      <c r="C707">
        <v>3.56</v>
      </c>
      <c r="D707">
        <v>14.93</v>
      </c>
      <c r="E707">
        <v>13.84</v>
      </c>
      <c r="F707">
        <v>0.18</v>
      </c>
      <c r="G707">
        <v>3.62</v>
      </c>
      <c r="H707">
        <v>8.1199999999999992</v>
      </c>
      <c r="I707">
        <v>3.36</v>
      </c>
      <c r="J707">
        <v>1.24</v>
      </c>
      <c r="L707">
        <v>0.73</v>
      </c>
      <c r="N707">
        <v>48.3</v>
      </c>
      <c r="O707">
        <v>1.59</v>
      </c>
      <c r="P707">
        <v>9.35</v>
      </c>
      <c r="Q707">
        <v>11.27</v>
      </c>
      <c r="R707">
        <v>0.22</v>
      </c>
      <c r="S707">
        <v>11.1</v>
      </c>
      <c r="T707">
        <v>17.41</v>
      </c>
      <c r="U707">
        <v>1.22</v>
      </c>
      <c r="X707">
        <v>1.43</v>
      </c>
      <c r="Y707">
        <v>1523.15</v>
      </c>
      <c r="Z707">
        <f t="shared" ref="Z707:Z770" si="11">X707*10</f>
        <v>14.299999999999999</v>
      </c>
    </row>
    <row r="708" spans="1:26" x14ac:dyDescent="0.3">
      <c r="A708" t="s">
        <v>776</v>
      </c>
      <c r="B708">
        <v>48.24</v>
      </c>
      <c r="C708">
        <v>4.45</v>
      </c>
      <c r="D708">
        <v>14.04</v>
      </c>
      <c r="E708">
        <v>16.48</v>
      </c>
      <c r="F708">
        <v>0.23</v>
      </c>
      <c r="G708">
        <v>3.34</v>
      </c>
      <c r="H708">
        <v>7.73</v>
      </c>
      <c r="I708">
        <v>2.99</v>
      </c>
      <c r="J708">
        <v>1.47</v>
      </c>
      <c r="L708">
        <v>0.85</v>
      </c>
      <c r="N708">
        <v>48.32</v>
      </c>
      <c r="O708">
        <v>1.74</v>
      </c>
      <c r="P708">
        <v>8.52</v>
      </c>
      <c r="Q708">
        <v>13.42</v>
      </c>
      <c r="R708">
        <v>0.24</v>
      </c>
      <c r="S708">
        <v>11.31</v>
      </c>
      <c r="T708">
        <v>15.76</v>
      </c>
      <c r="U708">
        <v>1.04</v>
      </c>
      <c r="X708">
        <v>1.43</v>
      </c>
      <c r="Y708">
        <v>1493.15</v>
      </c>
      <c r="Z708">
        <f t="shared" si="11"/>
        <v>14.299999999999999</v>
      </c>
    </row>
    <row r="709" spans="1:26" x14ac:dyDescent="0.3">
      <c r="A709" t="s">
        <v>777</v>
      </c>
      <c r="B709">
        <v>53.3</v>
      </c>
      <c r="C709">
        <v>3.39</v>
      </c>
      <c r="D709">
        <v>13.02</v>
      </c>
      <c r="E709">
        <v>11.34</v>
      </c>
      <c r="F709">
        <v>0.23</v>
      </c>
      <c r="G709">
        <v>4.08</v>
      </c>
      <c r="H709">
        <v>7.76</v>
      </c>
      <c r="I709">
        <v>3.18</v>
      </c>
      <c r="J709">
        <v>1.71</v>
      </c>
      <c r="L709">
        <v>0.95</v>
      </c>
      <c r="N709">
        <v>47.1</v>
      </c>
      <c r="O709">
        <v>2.15</v>
      </c>
      <c r="P709">
        <v>5.2</v>
      </c>
      <c r="Q709">
        <v>10.79</v>
      </c>
      <c r="R709">
        <v>0.24</v>
      </c>
      <c r="S709">
        <v>14.16</v>
      </c>
      <c r="T709">
        <v>18.89</v>
      </c>
      <c r="U709">
        <v>0.36</v>
      </c>
      <c r="X709">
        <v>1E-4</v>
      </c>
      <c r="Y709">
        <v>1378.15</v>
      </c>
      <c r="Z709">
        <f t="shared" si="11"/>
        <v>1E-3</v>
      </c>
    </row>
    <row r="710" spans="1:26" x14ac:dyDescent="0.3">
      <c r="A710" t="s">
        <v>778</v>
      </c>
      <c r="B710">
        <v>45.6</v>
      </c>
      <c r="C710">
        <v>5.89</v>
      </c>
      <c r="D710">
        <v>13.26</v>
      </c>
      <c r="E710">
        <v>18.350000000000001</v>
      </c>
      <c r="F710">
        <v>0.24</v>
      </c>
      <c r="G710">
        <v>3.1</v>
      </c>
      <c r="H710">
        <v>7.75</v>
      </c>
      <c r="I710">
        <v>2.5</v>
      </c>
      <c r="J710">
        <v>1.52</v>
      </c>
      <c r="L710">
        <v>1.21</v>
      </c>
      <c r="N710">
        <v>47.9</v>
      </c>
      <c r="O710">
        <v>1.93</v>
      </c>
      <c r="P710">
        <v>8.07</v>
      </c>
      <c r="Q710">
        <v>16.059999999999999</v>
      </c>
      <c r="R710">
        <v>0.27</v>
      </c>
      <c r="S710">
        <v>10.47</v>
      </c>
      <c r="T710">
        <v>14.88</v>
      </c>
      <c r="U710">
        <v>0.96</v>
      </c>
      <c r="X710">
        <v>1.43</v>
      </c>
      <c r="Y710">
        <v>1463.15</v>
      </c>
      <c r="Z710">
        <f t="shared" si="11"/>
        <v>14.299999999999999</v>
      </c>
    </row>
    <row r="711" spans="1:26" x14ac:dyDescent="0.3">
      <c r="A711" t="s">
        <v>779</v>
      </c>
      <c r="B711">
        <v>48.47</v>
      </c>
      <c r="C711">
        <v>2.86</v>
      </c>
      <c r="D711">
        <v>15.69</v>
      </c>
      <c r="E711">
        <v>12.21</v>
      </c>
      <c r="F711">
        <v>0.2</v>
      </c>
      <c r="G711">
        <v>3.3</v>
      </c>
      <c r="H711">
        <v>8.08</v>
      </c>
      <c r="I711">
        <v>3.24</v>
      </c>
      <c r="J711">
        <v>1.1299999999999999</v>
      </c>
      <c r="L711">
        <v>0.68</v>
      </c>
      <c r="N711">
        <v>47.37</v>
      </c>
      <c r="O711">
        <v>2.0299999999999998</v>
      </c>
      <c r="P711">
        <v>8.3800000000000008</v>
      </c>
      <c r="Q711">
        <v>10.18</v>
      </c>
      <c r="R711">
        <v>0.21</v>
      </c>
      <c r="S711">
        <v>11.73</v>
      </c>
      <c r="T711">
        <v>18.54</v>
      </c>
      <c r="U711">
        <v>0.66</v>
      </c>
      <c r="X711">
        <v>0.93</v>
      </c>
      <c r="Y711">
        <v>1393.15</v>
      </c>
      <c r="Z711">
        <f t="shared" si="11"/>
        <v>9.3000000000000007</v>
      </c>
    </row>
    <row r="712" spans="1:26" x14ac:dyDescent="0.3">
      <c r="A712" t="s">
        <v>780</v>
      </c>
      <c r="B712">
        <v>50</v>
      </c>
      <c r="C712">
        <v>1.65</v>
      </c>
      <c r="D712">
        <v>15.62</v>
      </c>
      <c r="E712">
        <v>13.68</v>
      </c>
      <c r="F712">
        <v>0.18</v>
      </c>
      <c r="G712">
        <v>2.17</v>
      </c>
      <c r="H712">
        <v>6.05</v>
      </c>
      <c r="I712">
        <v>3.58</v>
      </c>
      <c r="J712">
        <v>1.84</v>
      </c>
      <c r="L712">
        <v>0.87</v>
      </c>
      <c r="N712">
        <v>47.1</v>
      </c>
      <c r="O712">
        <v>2.27</v>
      </c>
      <c r="P712">
        <v>7.17</v>
      </c>
      <c r="Q712">
        <v>13.18</v>
      </c>
      <c r="R712">
        <v>0.25</v>
      </c>
      <c r="S712">
        <v>11.58</v>
      </c>
      <c r="T712">
        <v>16.71</v>
      </c>
      <c r="U712">
        <v>0.5</v>
      </c>
      <c r="X712">
        <v>0.68</v>
      </c>
      <c r="Y712">
        <v>1293.1500000000001</v>
      </c>
      <c r="Z712">
        <f t="shared" si="11"/>
        <v>6.8000000000000007</v>
      </c>
    </row>
    <row r="713" spans="1:26" x14ac:dyDescent="0.3">
      <c r="A713" t="s">
        <v>781</v>
      </c>
      <c r="B713">
        <v>47.97</v>
      </c>
      <c r="C713">
        <v>2.82</v>
      </c>
      <c r="D713">
        <v>14.57</v>
      </c>
      <c r="E713">
        <v>14.57</v>
      </c>
      <c r="F713">
        <v>0.18</v>
      </c>
      <c r="G713">
        <v>2.73</v>
      </c>
      <c r="H713">
        <v>7.22</v>
      </c>
      <c r="I713">
        <v>3.34</v>
      </c>
      <c r="J713">
        <v>1.52</v>
      </c>
      <c r="L713">
        <v>0.83</v>
      </c>
      <c r="N713">
        <v>49.13</v>
      </c>
      <c r="O713">
        <v>1.95</v>
      </c>
      <c r="P713">
        <v>5.16</v>
      </c>
      <c r="Q713">
        <v>11.94</v>
      </c>
      <c r="R713">
        <v>0.22</v>
      </c>
      <c r="S713">
        <v>11.99</v>
      </c>
      <c r="T713">
        <v>18.190000000000001</v>
      </c>
      <c r="U713">
        <v>0.44</v>
      </c>
      <c r="X713">
        <v>0.43</v>
      </c>
      <c r="Y713">
        <v>1323.15</v>
      </c>
      <c r="Z713">
        <f t="shared" si="11"/>
        <v>4.3</v>
      </c>
    </row>
    <row r="714" spans="1:26" x14ac:dyDescent="0.3">
      <c r="A714" t="s">
        <v>782</v>
      </c>
      <c r="B714">
        <v>53.17</v>
      </c>
      <c r="C714">
        <v>1.1000000000000001</v>
      </c>
      <c r="D714">
        <v>15.93</v>
      </c>
      <c r="E714">
        <v>12.26</v>
      </c>
      <c r="F714">
        <v>0.15</v>
      </c>
      <c r="G714">
        <v>1.34</v>
      </c>
      <c r="H714">
        <v>5.39</v>
      </c>
      <c r="I714">
        <v>3.77</v>
      </c>
      <c r="J714">
        <v>2.19</v>
      </c>
      <c r="L714">
        <v>1.04</v>
      </c>
      <c r="N714">
        <v>46.68</v>
      </c>
      <c r="O714">
        <v>2.4700000000000002</v>
      </c>
      <c r="P714">
        <v>9.1</v>
      </c>
      <c r="Q714">
        <v>11.32</v>
      </c>
      <c r="R714">
        <v>0.21</v>
      </c>
      <c r="S714">
        <v>10.92</v>
      </c>
      <c r="T714">
        <v>18.079999999999998</v>
      </c>
      <c r="U714">
        <v>0.72</v>
      </c>
      <c r="X714">
        <v>0.93</v>
      </c>
      <c r="Y714">
        <v>1273.1500000000001</v>
      </c>
      <c r="Z714">
        <f t="shared" si="11"/>
        <v>9.3000000000000007</v>
      </c>
    </row>
    <row r="715" spans="1:26" x14ac:dyDescent="0.3">
      <c r="A715" t="s">
        <v>783</v>
      </c>
      <c r="B715">
        <v>46.37</v>
      </c>
      <c r="C715">
        <v>4.63</v>
      </c>
      <c r="D715">
        <v>13.01</v>
      </c>
      <c r="E715">
        <v>18.16</v>
      </c>
      <c r="F715">
        <v>0.25</v>
      </c>
      <c r="G715">
        <v>3.77</v>
      </c>
      <c r="H715">
        <v>8.0399999999999991</v>
      </c>
      <c r="I715">
        <v>2.88</v>
      </c>
      <c r="J715">
        <v>1.5</v>
      </c>
      <c r="L715">
        <v>0.94</v>
      </c>
      <c r="N715">
        <v>47.48</v>
      </c>
      <c r="O715">
        <v>2.1</v>
      </c>
      <c r="P715">
        <v>7.51</v>
      </c>
      <c r="Q715">
        <v>12.98</v>
      </c>
      <c r="R715">
        <v>0.25</v>
      </c>
      <c r="S715">
        <v>12.48</v>
      </c>
      <c r="T715">
        <v>15.77</v>
      </c>
      <c r="U715">
        <v>0.61</v>
      </c>
      <c r="X715">
        <v>0.93</v>
      </c>
      <c r="Y715">
        <v>1453.15</v>
      </c>
      <c r="Z715">
        <f t="shared" si="11"/>
        <v>9.3000000000000007</v>
      </c>
    </row>
    <row r="716" spans="1:26" x14ac:dyDescent="0.3">
      <c r="A716" t="s">
        <v>784</v>
      </c>
      <c r="B716">
        <v>57.29</v>
      </c>
      <c r="C716">
        <v>3.03</v>
      </c>
      <c r="D716">
        <v>12.9</v>
      </c>
      <c r="E716">
        <v>9.39</v>
      </c>
      <c r="F716">
        <v>0.2</v>
      </c>
      <c r="G716">
        <v>3.01</v>
      </c>
      <c r="H716">
        <v>6.25</v>
      </c>
      <c r="I716">
        <v>3.29</v>
      </c>
      <c r="J716">
        <v>2.35</v>
      </c>
      <c r="L716">
        <v>1.0900000000000001</v>
      </c>
      <c r="N716">
        <v>47.5</v>
      </c>
      <c r="O716">
        <v>2.27</v>
      </c>
      <c r="P716">
        <v>4.88</v>
      </c>
      <c r="Q716">
        <v>12.73</v>
      </c>
      <c r="R716">
        <v>0.31</v>
      </c>
      <c r="S716">
        <v>13.19</v>
      </c>
      <c r="T716">
        <v>18.09</v>
      </c>
      <c r="U716">
        <v>0.38</v>
      </c>
      <c r="X716">
        <v>1E-4</v>
      </c>
      <c r="Y716">
        <v>1357.15</v>
      </c>
      <c r="Z716">
        <f t="shared" si="11"/>
        <v>1E-3</v>
      </c>
    </row>
    <row r="717" spans="1:26" x14ac:dyDescent="0.3">
      <c r="A717" t="s">
        <v>785</v>
      </c>
      <c r="B717">
        <v>52.5</v>
      </c>
      <c r="C717">
        <v>0.98</v>
      </c>
      <c r="D717">
        <v>19.2</v>
      </c>
      <c r="E717">
        <v>8.0399999999999991</v>
      </c>
      <c r="F717">
        <v>0.2</v>
      </c>
      <c r="G717">
        <v>4.99</v>
      </c>
      <c r="H717">
        <v>9.64</v>
      </c>
      <c r="I717">
        <v>4.1500000000000004</v>
      </c>
      <c r="J717">
        <v>0.21</v>
      </c>
      <c r="L717">
        <v>0.14000000000000001</v>
      </c>
      <c r="M717">
        <v>6.2</v>
      </c>
      <c r="N717">
        <v>51.1</v>
      </c>
      <c r="O717">
        <v>0.63</v>
      </c>
      <c r="P717">
        <v>4.41</v>
      </c>
      <c r="Q717">
        <v>5.66</v>
      </c>
      <c r="R717">
        <v>0.13</v>
      </c>
      <c r="S717">
        <v>15.6</v>
      </c>
      <c r="T717">
        <v>22.6</v>
      </c>
      <c r="U717">
        <v>0.23</v>
      </c>
      <c r="W717">
        <v>0.27</v>
      </c>
      <c r="X717">
        <v>0.2</v>
      </c>
      <c r="Y717">
        <v>1273.1500000000001</v>
      </c>
      <c r="Z717">
        <f t="shared" si="11"/>
        <v>2</v>
      </c>
    </row>
    <row r="718" spans="1:26" x14ac:dyDescent="0.3">
      <c r="A718" t="s">
        <v>786</v>
      </c>
      <c r="B718">
        <v>51.8</v>
      </c>
      <c r="C718">
        <v>1.28</v>
      </c>
      <c r="D718">
        <v>19.399999999999999</v>
      </c>
      <c r="E718">
        <v>8.6199999999999992</v>
      </c>
      <c r="F718">
        <v>0.17</v>
      </c>
      <c r="G718">
        <v>4.5599999999999996</v>
      </c>
      <c r="H718">
        <v>9.59</v>
      </c>
      <c r="I718">
        <v>3.96</v>
      </c>
      <c r="J718">
        <v>0.45</v>
      </c>
      <c r="L718">
        <v>0.18</v>
      </c>
      <c r="M718">
        <v>6.2</v>
      </c>
      <c r="N718">
        <v>50.5</v>
      </c>
      <c r="O718">
        <v>0.93</v>
      </c>
      <c r="P718">
        <v>4.5</v>
      </c>
      <c r="Q718">
        <v>6.11</v>
      </c>
      <c r="R718">
        <v>0.13</v>
      </c>
      <c r="S718">
        <v>15</v>
      </c>
      <c r="T718">
        <v>22.8</v>
      </c>
      <c r="U718">
        <v>0.27</v>
      </c>
      <c r="W718">
        <v>0.23</v>
      </c>
      <c r="X718">
        <v>0.2</v>
      </c>
      <c r="Y718">
        <v>1273.1500000000001</v>
      </c>
      <c r="Z718">
        <f t="shared" si="11"/>
        <v>2</v>
      </c>
    </row>
    <row r="719" spans="1:26" x14ac:dyDescent="0.3">
      <c r="A719" t="s">
        <v>787</v>
      </c>
      <c r="B719">
        <v>52.9</v>
      </c>
      <c r="C719">
        <v>1.08</v>
      </c>
      <c r="D719">
        <v>19.100000000000001</v>
      </c>
      <c r="E719">
        <v>7.9</v>
      </c>
      <c r="F719">
        <v>0.17</v>
      </c>
      <c r="G719">
        <v>4.8</v>
      </c>
      <c r="H719">
        <v>9.66</v>
      </c>
      <c r="I719">
        <v>3.41</v>
      </c>
      <c r="J719">
        <v>0.82</v>
      </c>
      <c r="L719">
        <v>0.13</v>
      </c>
      <c r="M719">
        <v>6.2</v>
      </c>
      <c r="N719">
        <v>51.4</v>
      </c>
      <c r="O719">
        <v>0.63</v>
      </c>
      <c r="P719">
        <v>3.56</v>
      </c>
      <c r="Q719">
        <v>5.43</v>
      </c>
      <c r="R719">
        <v>0.06</v>
      </c>
      <c r="S719">
        <v>15.7</v>
      </c>
      <c r="T719">
        <v>22.6</v>
      </c>
      <c r="U719">
        <v>0.19</v>
      </c>
      <c r="W719">
        <v>0.34</v>
      </c>
      <c r="X719">
        <v>0.2</v>
      </c>
      <c r="Y719">
        <v>1285.1500000000001</v>
      </c>
      <c r="Z719">
        <f t="shared" si="11"/>
        <v>2</v>
      </c>
    </row>
    <row r="720" spans="1:26" x14ac:dyDescent="0.3">
      <c r="A720" t="s">
        <v>788</v>
      </c>
      <c r="B720">
        <v>52.7</v>
      </c>
      <c r="C720">
        <v>1.06</v>
      </c>
      <c r="D720">
        <v>19.3</v>
      </c>
      <c r="E720">
        <v>7.75</v>
      </c>
      <c r="F720">
        <v>0.14000000000000001</v>
      </c>
      <c r="G720">
        <v>4.83</v>
      </c>
      <c r="H720">
        <v>9.8000000000000007</v>
      </c>
      <c r="I720">
        <v>3.44</v>
      </c>
      <c r="J720">
        <v>0.8</v>
      </c>
      <c r="L720">
        <v>0.16</v>
      </c>
      <c r="M720">
        <v>6.2</v>
      </c>
      <c r="N720">
        <v>51.4</v>
      </c>
      <c r="O720">
        <v>0.63</v>
      </c>
      <c r="P720">
        <v>3.67</v>
      </c>
      <c r="Q720">
        <v>5.27</v>
      </c>
      <c r="R720">
        <v>0.1</v>
      </c>
      <c r="S720">
        <v>15.7</v>
      </c>
      <c r="T720">
        <v>22.7</v>
      </c>
      <c r="U720">
        <v>0.21</v>
      </c>
      <c r="W720">
        <v>0.28000000000000003</v>
      </c>
      <c r="X720">
        <v>0.2</v>
      </c>
      <c r="Y720">
        <v>1273.1500000000001</v>
      </c>
      <c r="Z720">
        <f t="shared" si="11"/>
        <v>2</v>
      </c>
    </row>
    <row r="721" spans="1:26" x14ac:dyDescent="0.3">
      <c r="A721" t="s">
        <v>789</v>
      </c>
      <c r="B721">
        <v>59.1</v>
      </c>
      <c r="C721">
        <v>0.54</v>
      </c>
      <c r="D721">
        <v>19.100000000000001</v>
      </c>
      <c r="E721">
        <v>5.22</v>
      </c>
      <c r="F721">
        <v>0.19</v>
      </c>
      <c r="G721">
        <v>3.25</v>
      </c>
      <c r="H721">
        <v>7.45</v>
      </c>
      <c r="I721">
        <v>4</v>
      </c>
      <c r="J721">
        <v>0.88</v>
      </c>
      <c r="L721">
        <v>0.31</v>
      </c>
      <c r="M721">
        <v>6.2</v>
      </c>
      <c r="N721">
        <v>47.3</v>
      </c>
      <c r="O721">
        <v>1.75</v>
      </c>
      <c r="P721">
        <v>7.85</v>
      </c>
      <c r="Q721">
        <v>6.51</v>
      </c>
      <c r="R721">
        <v>0.14000000000000001</v>
      </c>
      <c r="S721">
        <v>13.1</v>
      </c>
      <c r="T721">
        <v>22.5</v>
      </c>
      <c r="U721">
        <v>0.25</v>
      </c>
      <c r="W721">
        <v>0.22</v>
      </c>
      <c r="X721">
        <v>0.2</v>
      </c>
      <c r="Y721">
        <v>1238.1500000000001</v>
      </c>
      <c r="Z721">
        <f t="shared" si="11"/>
        <v>2</v>
      </c>
    </row>
    <row r="722" spans="1:26" x14ac:dyDescent="0.3">
      <c r="A722" t="s">
        <v>790</v>
      </c>
      <c r="B722">
        <v>56.2</v>
      </c>
      <c r="C722">
        <v>0.34</v>
      </c>
      <c r="D722">
        <v>20.399999999999999</v>
      </c>
      <c r="E722">
        <v>5.88</v>
      </c>
      <c r="F722">
        <v>0.2</v>
      </c>
      <c r="G722">
        <v>2.58</v>
      </c>
      <c r="H722">
        <v>7.18</v>
      </c>
      <c r="I722">
        <v>6.02</v>
      </c>
      <c r="J722">
        <v>1.02</v>
      </c>
      <c r="L722">
        <v>0.23</v>
      </c>
      <c r="M722">
        <v>6.2</v>
      </c>
      <c r="N722">
        <v>51</v>
      </c>
      <c r="O722">
        <v>0.56000000000000005</v>
      </c>
      <c r="P722">
        <v>4.1399999999999997</v>
      </c>
      <c r="Q722">
        <v>7.33</v>
      </c>
      <c r="R722">
        <v>0.2</v>
      </c>
      <c r="S722">
        <v>14.4</v>
      </c>
      <c r="T722">
        <v>22.4</v>
      </c>
      <c r="U722">
        <v>0.31</v>
      </c>
      <c r="W722">
        <v>0.09</v>
      </c>
      <c r="X722">
        <v>0.2</v>
      </c>
      <c r="Y722">
        <v>1238.1500000000001</v>
      </c>
      <c r="Z722">
        <f t="shared" si="11"/>
        <v>2</v>
      </c>
    </row>
    <row r="723" spans="1:26" x14ac:dyDescent="0.3">
      <c r="A723" t="s">
        <v>791</v>
      </c>
      <c r="B723">
        <v>55.4</v>
      </c>
      <c r="C723">
        <v>0.6</v>
      </c>
      <c r="D723">
        <v>19.899999999999999</v>
      </c>
      <c r="E723">
        <v>6.8</v>
      </c>
      <c r="F723">
        <v>0.17</v>
      </c>
      <c r="G723">
        <v>3.64</v>
      </c>
      <c r="H723">
        <v>7.67</v>
      </c>
      <c r="I723">
        <v>4.6399999999999997</v>
      </c>
      <c r="J723">
        <v>1.02</v>
      </c>
      <c r="L723">
        <v>0.25</v>
      </c>
      <c r="M723">
        <v>6.2</v>
      </c>
      <c r="N723">
        <v>49.3</v>
      </c>
      <c r="O723">
        <v>0.99</v>
      </c>
      <c r="P723">
        <v>5.54</v>
      </c>
      <c r="Q723">
        <v>7.14</v>
      </c>
      <c r="R723">
        <v>0.25</v>
      </c>
      <c r="S723">
        <v>14.4</v>
      </c>
      <c r="T723">
        <v>22.3</v>
      </c>
      <c r="U723">
        <v>0.24</v>
      </c>
      <c r="W723">
        <v>0.09</v>
      </c>
      <c r="X723">
        <v>0.2</v>
      </c>
      <c r="Y723">
        <v>1238.1500000000001</v>
      </c>
      <c r="Z723">
        <f t="shared" si="11"/>
        <v>2</v>
      </c>
    </row>
    <row r="724" spans="1:26" x14ac:dyDescent="0.3">
      <c r="A724" t="s">
        <v>792</v>
      </c>
      <c r="B724">
        <v>54.8</v>
      </c>
      <c r="C724">
        <v>0.62</v>
      </c>
      <c r="D724">
        <v>20.100000000000001</v>
      </c>
      <c r="E724">
        <v>6.58</v>
      </c>
      <c r="F724">
        <v>0.16</v>
      </c>
      <c r="G724">
        <v>3.32</v>
      </c>
      <c r="H724">
        <v>7.63</v>
      </c>
      <c r="I724">
        <v>5.56</v>
      </c>
      <c r="J724">
        <v>0.94</v>
      </c>
      <c r="L724">
        <v>0.28000000000000003</v>
      </c>
      <c r="M724">
        <v>6.2</v>
      </c>
      <c r="N724">
        <v>49.4</v>
      </c>
      <c r="O724">
        <v>1.08</v>
      </c>
      <c r="P724">
        <v>5.82</v>
      </c>
      <c r="Q724">
        <v>6.35</v>
      </c>
      <c r="R724">
        <v>0.13</v>
      </c>
      <c r="S724">
        <v>14.4</v>
      </c>
      <c r="T724">
        <v>23</v>
      </c>
      <c r="U724">
        <v>0.34</v>
      </c>
      <c r="W724">
        <v>0.08</v>
      </c>
      <c r="X724">
        <v>0.2</v>
      </c>
      <c r="Y724">
        <v>1258.1500000000001</v>
      </c>
      <c r="Z724">
        <f t="shared" si="11"/>
        <v>2</v>
      </c>
    </row>
    <row r="725" spans="1:26" x14ac:dyDescent="0.3">
      <c r="A725" t="s">
        <v>793</v>
      </c>
      <c r="B725">
        <v>74</v>
      </c>
      <c r="C725">
        <v>0.3</v>
      </c>
      <c r="D725">
        <v>14.93</v>
      </c>
      <c r="E725">
        <v>0.56999999999999995</v>
      </c>
      <c r="F725">
        <v>0.03</v>
      </c>
      <c r="G725">
        <v>0.31</v>
      </c>
      <c r="H725">
        <v>1.61</v>
      </c>
      <c r="I725">
        <v>3.1</v>
      </c>
      <c r="J725">
        <v>5.13</v>
      </c>
      <c r="M725">
        <v>8.5100000000000051</v>
      </c>
      <c r="N725">
        <v>53.55</v>
      </c>
      <c r="O725">
        <v>0.43</v>
      </c>
      <c r="P725">
        <v>12.06</v>
      </c>
      <c r="Q725">
        <v>2.15</v>
      </c>
      <c r="S725">
        <v>10.119999999999999</v>
      </c>
      <c r="T725">
        <v>15.99</v>
      </c>
      <c r="U725">
        <v>4.34</v>
      </c>
      <c r="X725">
        <v>3.2</v>
      </c>
      <c r="Y725">
        <v>1273.1500000000001</v>
      </c>
      <c r="Z725">
        <f t="shared" si="11"/>
        <v>32</v>
      </c>
    </row>
    <row r="726" spans="1:26" x14ac:dyDescent="0.3">
      <c r="A726" t="s">
        <v>794</v>
      </c>
      <c r="B726">
        <v>69.88</v>
      </c>
      <c r="C726">
        <v>1.24</v>
      </c>
      <c r="D726">
        <v>16.36</v>
      </c>
      <c r="E726">
        <v>1.65</v>
      </c>
      <c r="F726">
        <v>0.02</v>
      </c>
      <c r="G726">
        <v>0.96</v>
      </c>
      <c r="H726">
        <v>4.7</v>
      </c>
      <c r="I726">
        <v>3.53</v>
      </c>
      <c r="J726">
        <v>1.66</v>
      </c>
      <c r="M726">
        <v>6.730000000000004</v>
      </c>
      <c r="N726">
        <v>54.78</v>
      </c>
      <c r="O726">
        <v>0.03</v>
      </c>
      <c r="P726">
        <v>8.57</v>
      </c>
      <c r="Q726">
        <v>2.12</v>
      </c>
      <c r="S726">
        <v>11.83</v>
      </c>
      <c r="T726">
        <v>17.45</v>
      </c>
      <c r="U726">
        <v>4.84</v>
      </c>
      <c r="X726">
        <v>3.2</v>
      </c>
      <c r="Y726">
        <v>1373.15</v>
      </c>
      <c r="Z726">
        <f t="shared" si="11"/>
        <v>32</v>
      </c>
    </row>
    <row r="727" spans="1:26" x14ac:dyDescent="0.3">
      <c r="A727" t="s">
        <v>795</v>
      </c>
      <c r="B727">
        <v>75.709999999999994</v>
      </c>
      <c r="C727">
        <v>0.19</v>
      </c>
      <c r="D727">
        <v>15.52</v>
      </c>
      <c r="E727">
        <v>0.56999999999999995</v>
      </c>
      <c r="F727">
        <v>0.02</v>
      </c>
      <c r="G727">
        <v>0.26</v>
      </c>
      <c r="H727">
        <v>1.53</v>
      </c>
      <c r="I727">
        <v>2.68</v>
      </c>
      <c r="J727">
        <v>3.53</v>
      </c>
      <c r="M727">
        <v>11.01000000000001</v>
      </c>
      <c r="N727">
        <v>52.63</v>
      </c>
      <c r="O727">
        <v>0.5</v>
      </c>
      <c r="P727">
        <v>13.24</v>
      </c>
      <c r="Q727">
        <v>2.54</v>
      </c>
      <c r="S727">
        <v>9.2899999999999991</v>
      </c>
      <c r="T727">
        <v>16.73</v>
      </c>
      <c r="U727">
        <v>3.84</v>
      </c>
      <c r="X727">
        <v>2.7</v>
      </c>
      <c r="Y727">
        <v>1298.1500000000001</v>
      </c>
      <c r="Z727">
        <f t="shared" si="11"/>
        <v>27</v>
      </c>
    </row>
    <row r="728" spans="1:26" x14ac:dyDescent="0.3">
      <c r="A728" t="s">
        <v>796</v>
      </c>
      <c r="B728">
        <v>71.650000000000006</v>
      </c>
      <c r="C728">
        <v>0.74</v>
      </c>
      <c r="D728">
        <v>16.57</v>
      </c>
      <c r="E728">
        <v>1.1299999999999999</v>
      </c>
      <c r="F728">
        <v>0.02</v>
      </c>
      <c r="G728">
        <v>0.66</v>
      </c>
      <c r="H728">
        <v>3.83</v>
      </c>
      <c r="I728">
        <v>3.61</v>
      </c>
      <c r="J728">
        <v>1.8</v>
      </c>
      <c r="M728">
        <v>5.5799999999999983</v>
      </c>
      <c r="N728">
        <v>48.62</v>
      </c>
      <c r="O728">
        <v>0.66</v>
      </c>
      <c r="P728">
        <v>19.010000000000002</v>
      </c>
      <c r="Q728">
        <v>2.94</v>
      </c>
      <c r="S728">
        <v>6.83</v>
      </c>
      <c r="T728">
        <v>18.32</v>
      </c>
      <c r="U728">
        <v>2.85</v>
      </c>
      <c r="X728">
        <v>2.7</v>
      </c>
      <c r="Y728">
        <v>1423.15</v>
      </c>
      <c r="Z728">
        <f t="shared" si="11"/>
        <v>27</v>
      </c>
    </row>
    <row r="729" spans="1:26" x14ac:dyDescent="0.3">
      <c r="A729" t="s">
        <v>797</v>
      </c>
      <c r="B729">
        <v>73.25</v>
      </c>
      <c r="C729">
        <v>0.56999999999999995</v>
      </c>
      <c r="D729">
        <v>15.9</v>
      </c>
      <c r="E729">
        <v>0.92</v>
      </c>
      <c r="F729">
        <v>0.03</v>
      </c>
      <c r="G729">
        <v>0.55000000000000004</v>
      </c>
      <c r="H729">
        <v>3.04</v>
      </c>
      <c r="I729">
        <v>3.55</v>
      </c>
      <c r="J729">
        <v>2.2000000000000002</v>
      </c>
      <c r="M729">
        <v>8.0600000000000023</v>
      </c>
      <c r="N729">
        <v>50.89</v>
      </c>
      <c r="O729">
        <v>0.77</v>
      </c>
      <c r="P729">
        <v>14.52</v>
      </c>
      <c r="Q729">
        <v>2.12</v>
      </c>
      <c r="S729">
        <v>9.51</v>
      </c>
      <c r="T729">
        <v>17.96</v>
      </c>
      <c r="U729">
        <v>2.99</v>
      </c>
      <c r="X729">
        <v>2.7</v>
      </c>
      <c r="Y729">
        <v>1398.15</v>
      </c>
      <c r="Z729">
        <f t="shared" si="11"/>
        <v>27</v>
      </c>
    </row>
    <row r="730" spans="1:26" x14ac:dyDescent="0.3">
      <c r="A730" t="s">
        <v>798</v>
      </c>
      <c r="B730">
        <v>73.66</v>
      </c>
      <c r="C730">
        <v>0.41</v>
      </c>
      <c r="D730">
        <v>16.16</v>
      </c>
      <c r="E730">
        <v>0.73</v>
      </c>
      <c r="F730">
        <v>0.01</v>
      </c>
      <c r="G730">
        <v>0.55000000000000004</v>
      </c>
      <c r="H730">
        <v>3.01</v>
      </c>
      <c r="I730">
        <v>3.29</v>
      </c>
      <c r="J730">
        <v>2.1800000000000002</v>
      </c>
      <c r="M730">
        <v>11.78</v>
      </c>
      <c r="N730">
        <v>52.43</v>
      </c>
      <c r="O730">
        <v>0.68</v>
      </c>
      <c r="P730">
        <v>13.53</v>
      </c>
      <c r="Q730">
        <v>2.34</v>
      </c>
      <c r="S730">
        <v>9.51</v>
      </c>
      <c r="T730">
        <v>17.23</v>
      </c>
      <c r="U730">
        <v>3.41</v>
      </c>
      <c r="X730">
        <v>2.7</v>
      </c>
      <c r="Y730">
        <v>1373.15</v>
      </c>
      <c r="Z730">
        <f t="shared" si="11"/>
        <v>27</v>
      </c>
    </row>
    <row r="731" spans="1:26" x14ac:dyDescent="0.3">
      <c r="A731" t="s">
        <v>799</v>
      </c>
      <c r="B731">
        <v>70.64</v>
      </c>
      <c r="C731">
        <v>0.53</v>
      </c>
      <c r="D731">
        <v>16.54</v>
      </c>
      <c r="E731">
        <v>1.37</v>
      </c>
      <c r="F731">
        <v>0.13</v>
      </c>
      <c r="G731">
        <v>0.83</v>
      </c>
      <c r="H731">
        <v>3.78</v>
      </c>
      <c r="I731">
        <v>4.5599999999999996</v>
      </c>
      <c r="J731">
        <v>1.62</v>
      </c>
      <c r="M731">
        <v>3.9399999999999982</v>
      </c>
      <c r="N731">
        <v>50.97</v>
      </c>
      <c r="O731">
        <v>0.78</v>
      </c>
      <c r="P731">
        <v>12.11</v>
      </c>
      <c r="Q731">
        <v>3.22</v>
      </c>
      <c r="S731">
        <v>11.39</v>
      </c>
      <c r="T731">
        <v>19.309999999999999</v>
      </c>
      <c r="U731">
        <v>2.5</v>
      </c>
      <c r="X731">
        <v>2.1</v>
      </c>
      <c r="Y731">
        <v>1323.15</v>
      </c>
      <c r="Z731">
        <f t="shared" si="11"/>
        <v>21</v>
      </c>
    </row>
    <row r="732" spans="1:26" x14ac:dyDescent="0.3">
      <c r="A732" t="s">
        <v>800</v>
      </c>
      <c r="B732">
        <v>70.489999999999995</v>
      </c>
      <c r="C732">
        <v>0.79</v>
      </c>
      <c r="D732">
        <v>17.309999999999999</v>
      </c>
      <c r="E732">
        <v>0.99</v>
      </c>
      <c r="F732">
        <v>0.04</v>
      </c>
      <c r="G732">
        <v>0.93</v>
      </c>
      <c r="H732">
        <v>4.09</v>
      </c>
      <c r="I732">
        <v>4.24</v>
      </c>
      <c r="J732">
        <v>1.1200000000000001</v>
      </c>
      <c r="M732">
        <v>2.4300000000000068</v>
      </c>
      <c r="N732">
        <v>51.69</v>
      </c>
      <c r="O732">
        <v>0.92</v>
      </c>
      <c r="P732">
        <v>10.06</v>
      </c>
      <c r="Q732">
        <v>2.96</v>
      </c>
      <c r="S732">
        <v>11.08</v>
      </c>
      <c r="T732">
        <v>20.48</v>
      </c>
      <c r="U732">
        <v>2.5299999999999998</v>
      </c>
      <c r="X732">
        <v>2.1</v>
      </c>
      <c r="Y732">
        <v>1373.15</v>
      </c>
      <c r="Z732">
        <f t="shared" si="11"/>
        <v>21</v>
      </c>
    </row>
    <row r="733" spans="1:26" x14ac:dyDescent="0.3">
      <c r="A733" t="s">
        <v>801</v>
      </c>
      <c r="B733">
        <v>74.209999999999994</v>
      </c>
      <c r="C733">
        <v>0.28000000000000003</v>
      </c>
      <c r="D733">
        <v>15.67</v>
      </c>
      <c r="E733">
        <v>0.81</v>
      </c>
      <c r="F733">
        <v>0.03</v>
      </c>
      <c r="G733">
        <v>0.81</v>
      </c>
      <c r="H733">
        <v>2.58</v>
      </c>
      <c r="I733">
        <v>4.17</v>
      </c>
      <c r="J733">
        <v>1.43</v>
      </c>
      <c r="M733">
        <v>5.4200000000000017</v>
      </c>
      <c r="N733">
        <v>52.37</v>
      </c>
      <c r="O733">
        <v>0.43</v>
      </c>
      <c r="P733">
        <v>5.3</v>
      </c>
      <c r="Q733">
        <v>3.38</v>
      </c>
      <c r="S733">
        <v>15.23</v>
      </c>
      <c r="T733">
        <v>21.29</v>
      </c>
      <c r="U733">
        <v>1.43</v>
      </c>
      <c r="X733">
        <v>1.5</v>
      </c>
      <c r="Y733">
        <v>1223.1500000000001</v>
      </c>
      <c r="Z733">
        <f t="shared" si="11"/>
        <v>15</v>
      </c>
    </row>
    <row r="734" spans="1:26" x14ac:dyDescent="0.3">
      <c r="A734" t="s">
        <v>802</v>
      </c>
      <c r="B734">
        <v>73</v>
      </c>
      <c r="C734">
        <v>0.55000000000000004</v>
      </c>
      <c r="D734">
        <v>16.62</v>
      </c>
      <c r="E734">
        <v>1.23</v>
      </c>
      <c r="F734">
        <v>0.03</v>
      </c>
      <c r="G734">
        <v>1.01</v>
      </c>
      <c r="H734">
        <v>2.94</v>
      </c>
      <c r="I734">
        <v>3.67</v>
      </c>
      <c r="J734">
        <v>0.95</v>
      </c>
      <c r="M734">
        <v>6.1299999999999946</v>
      </c>
      <c r="N734">
        <v>52.39</v>
      </c>
      <c r="O734">
        <v>0.46</v>
      </c>
      <c r="P734">
        <v>6.42</v>
      </c>
      <c r="Q734">
        <v>3.85</v>
      </c>
      <c r="S734">
        <v>15.12</v>
      </c>
      <c r="T734">
        <v>20.05</v>
      </c>
      <c r="U734">
        <v>1.33</v>
      </c>
      <c r="X734">
        <v>1.5</v>
      </c>
      <c r="Y734">
        <v>1273.1500000000001</v>
      </c>
      <c r="Z734">
        <f t="shared" si="11"/>
        <v>15</v>
      </c>
    </row>
    <row r="735" spans="1:26" x14ac:dyDescent="0.3">
      <c r="A735" t="s">
        <v>803</v>
      </c>
      <c r="B735">
        <v>73.25</v>
      </c>
      <c r="C735">
        <v>0.31</v>
      </c>
      <c r="D735">
        <v>16.63</v>
      </c>
      <c r="E735">
        <v>0.76</v>
      </c>
      <c r="F735">
        <v>0.02</v>
      </c>
      <c r="G735">
        <v>0.39</v>
      </c>
      <c r="H735">
        <v>2.0299999999999998</v>
      </c>
      <c r="I735">
        <v>3.42</v>
      </c>
      <c r="J735">
        <v>3.2</v>
      </c>
      <c r="M735">
        <v>6.3199999999999932</v>
      </c>
      <c r="N735">
        <v>50.62</v>
      </c>
      <c r="O735">
        <v>0.7</v>
      </c>
      <c r="P735">
        <v>11.5</v>
      </c>
      <c r="Q735">
        <v>3.03</v>
      </c>
      <c r="S735">
        <v>10.87</v>
      </c>
      <c r="T735">
        <v>19.04</v>
      </c>
      <c r="U735">
        <v>3.89</v>
      </c>
      <c r="X735">
        <v>2.1</v>
      </c>
      <c r="Y735">
        <v>1248.1500000000001</v>
      </c>
      <c r="Z735">
        <f t="shared" si="11"/>
        <v>21</v>
      </c>
    </row>
    <row r="736" spans="1:26" x14ac:dyDescent="0.3">
      <c r="A736" t="s">
        <v>804</v>
      </c>
      <c r="B736">
        <v>71.430000000000007</v>
      </c>
      <c r="C736">
        <v>0.76</v>
      </c>
      <c r="D736">
        <v>15.76</v>
      </c>
      <c r="E736">
        <v>2.2999999999999998</v>
      </c>
      <c r="F736">
        <v>0.06</v>
      </c>
      <c r="G736">
        <v>1.02</v>
      </c>
      <c r="H736">
        <v>2.5499999999999998</v>
      </c>
      <c r="I736">
        <v>3.96</v>
      </c>
      <c r="J736">
        <v>2.15</v>
      </c>
      <c r="M736">
        <v>5.3499999999999943</v>
      </c>
      <c r="N736">
        <v>52.31</v>
      </c>
      <c r="O736">
        <v>0.14000000000000001</v>
      </c>
      <c r="P736">
        <v>5.85</v>
      </c>
      <c r="Q736">
        <v>5.01</v>
      </c>
      <c r="S736">
        <v>14.56</v>
      </c>
      <c r="T736">
        <v>20.37</v>
      </c>
      <c r="U736">
        <v>1.24</v>
      </c>
      <c r="X736">
        <v>1.5</v>
      </c>
      <c r="Y736">
        <v>1323.15</v>
      </c>
      <c r="Z736">
        <f t="shared" si="11"/>
        <v>15</v>
      </c>
    </row>
    <row r="737" spans="1:26" x14ac:dyDescent="0.3">
      <c r="A737" t="s">
        <v>805</v>
      </c>
      <c r="B737">
        <v>70.53</v>
      </c>
      <c r="C737">
        <v>0.56999999999999995</v>
      </c>
      <c r="D737">
        <v>17.48</v>
      </c>
      <c r="E737">
        <v>2.23</v>
      </c>
      <c r="F737">
        <v>0.06</v>
      </c>
      <c r="G737">
        <v>0.94</v>
      </c>
      <c r="H737">
        <v>4.09</v>
      </c>
      <c r="I737">
        <v>3.16</v>
      </c>
      <c r="J737">
        <v>0.95</v>
      </c>
      <c r="M737">
        <v>8.7900000000000063</v>
      </c>
      <c r="N737">
        <v>51.51</v>
      </c>
      <c r="O737">
        <v>0.74</v>
      </c>
      <c r="P737">
        <v>7.45</v>
      </c>
      <c r="Q737">
        <v>2.63</v>
      </c>
      <c r="S737">
        <v>13.99</v>
      </c>
      <c r="T737">
        <v>22.19</v>
      </c>
      <c r="U737">
        <v>1.49</v>
      </c>
      <c r="X737">
        <v>1</v>
      </c>
      <c r="Y737">
        <v>1173.1500000000001</v>
      </c>
      <c r="Z737">
        <f t="shared" si="11"/>
        <v>10</v>
      </c>
    </row>
    <row r="738" spans="1:26" x14ac:dyDescent="0.3">
      <c r="A738" t="s">
        <v>806</v>
      </c>
      <c r="B738">
        <v>70.97</v>
      </c>
      <c r="C738">
        <v>0.71</v>
      </c>
      <c r="D738">
        <v>17.05</v>
      </c>
      <c r="E738">
        <v>1.1499999999999999</v>
      </c>
      <c r="F738">
        <v>0.03</v>
      </c>
      <c r="G738">
        <v>1.08</v>
      </c>
      <c r="H738">
        <v>4.08</v>
      </c>
      <c r="I738">
        <v>3.84</v>
      </c>
      <c r="J738">
        <v>1.08</v>
      </c>
      <c r="M738">
        <v>5.2199999999999989</v>
      </c>
      <c r="N738">
        <v>55.42</v>
      </c>
      <c r="O738">
        <v>0.06</v>
      </c>
      <c r="P738">
        <v>8.84</v>
      </c>
      <c r="Q738">
        <v>2.17</v>
      </c>
      <c r="S738">
        <v>11.94</v>
      </c>
      <c r="T738">
        <v>17.91</v>
      </c>
      <c r="U738">
        <v>4.3</v>
      </c>
      <c r="X738">
        <v>1.8</v>
      </c>
      <c r="Y738">
        <v>1323.15</v>
      </c>
      <c r="Z738">
        <f t="shared" si="11"/>
        <v>18</v>
      </c>
    </row>
    <row r="739" spans="1:26" x14ac:dyDescent="0.3">
      <c r="A739" t="s">
        <v>807</v>
      </c>
      <c r="B739">
        <v>71.13</v>
      </c>
      <c r="C739">
        <v>0.4</v>
      </c>
      <c r="D739">
        <v>16.72</v>
      </c>
      <c r="E739">
        <v>0.93</v>
      </c>
      <c r="F739">
        <v>7.0000000000000007E-2</v>
      </c>
      <c r="G739">
        <v>0.68</v>
      </c>
      <c r="H739">
        <v>3.07</v>
      </c>
      <c r="I739">
        <v>5.21</v>
      </c>
      <c r="J739">
        <v>1.79</v>
      </c>
      <c r="M739">
        <v>4.8499999999999943</v>
      </c>
      <c r="N739">
        <v>52.45</v>
      </c>
      <c r="O739">
        <v>0.91</v>
      </c>
      <c r="P739">
        <v>8.86</v>
      </c>
      <c r="Q739">
        <v>3.6</v>
      </c>
      <c r="S739">
        <v>11.2</v>
      </c>
      <c r="T739">
        <v>19.88</v>
      </c>
      <c r="U739">
        <v>2.96</v>
      </c>
      <c r="X739">
        <v>2.1</v>
      </c>
      <c r="Y739">
        <v>1298.1500000000001</v>
      </c>
      <c r="Z739">
        <f t="shared" si="11"/>
        <v>21</v>
      </c>
    </row>
    <row r="740" spans="1:26" x14ac:dyDescent="0.3">
      <c r="A740" t="s">
        <v>808</v>
      </c>
      <c r="B740">
        <v>61.49</v>
      </c>
      <c r="C740">
        <v>1.27</v>
      </c>
      <c r="D740">
        <v>20.21</v>
      </c>
      <c r="E740">
        <v>5.4377560000000003</v>
      </c>
      <c r="F740">
        <v>0.15</v>
      </c>
      <c r="G740">
        <v>0.81</v>
      </c>
      <c r="H740">
        <v>6.72</v>
      </c>
      <c r="I740">
        <v>2.62</v>
      </c>
      <c r="J740">
        <v>1.1399999999999999</v>
      </c>
      <c r="K740">
        <v>0.03</v>
      </c>
      <c r="N740">
        <v>47.33</v>
      </c>
      <c r="O740">
        <v>1.4</v>
      </c>
      <c r="P740">
        <v>8.64</v>
      </c>
      <c r="Q740">
        <v>12.18</v>
      </c>
      <c r="R740">
        <v>0.24</v>
      </c>
      <c r="S740">
        <v>12.06</v>
      </c>
      <c r="T740">
        <v>16.62</v>
      </c>
      <c r="U740">
        <v>0.77</v>
      </c>
      <c r="V740">
        <v>0.03</v>
      </c>
      <c r="W740">
        <v>0.05</v>
      </c>
      <c r="X740">
        <v>1.5</v>
      </c>
      <c r="Y740">
        <v>1373.15</v>
      </c>
      <c r="Z740">
        <f t="shared" si="11"/>
        <v>15</v>
      </c>
    </row>
    <row r="741" spans="1:26" x14ac:dyDescent="0.3">
      <c r="A741" t="s">
        <v>809</v>
      </c>
      <c r="B741">
        <v>58.32</v>
      </c>
      <c r="C741">
        <v>2.9</v>
      </c>
      <c r="D741">
        <v>16.100000000000001</v>
      </c>
      <c r="E741">
        <v>7.0054320000000008</v>
      </c>
      <c r="F741">
        <v>0.3</v>
      </c>
      <c r="G741">
        <v>3.68</v>
      </c>
      <c r="H741">
        <v>6.93</v>
      </c>
      <c r="I741">
        <v>3.35</v>
      </c>
      <c r="J741">
        <v>1.1100000000000001</v>
      </c>
      <c r="K741">
        <v>0.02</v>
      </c>
      <c r="N741">
        <v>49.32</v>
      </c>
      <c r="O741">
        <v>1.1299999999999999</v>
      </c>
      <c r="P741">
        <v>5.35</v>
      </c>
      <c r="Q741">
        <v>9.7100000000000009</v>
      </c>
      <c r="R741">
        <v>0.28000000000000003</v>
      </c>
      <c r="S741">
        <v>14.15</v>
      </c>
      <c r="T741">
        <v>18.45</v>
      </c>
      <c r="U741">
        <v>0.49</v>
      </c>
      <c r="V741">
        <v>0.01</v>
      </c>
      <c r="W741">
        <v>0.09</v>
      </c>
      <c r="X741">
        <v>0.5</v>
      </c>
      <c r="Y741">
        <v>1388.15</v>
      </c>
      <c r="Z741">
        <f t="shared" si="11"/>
        <v>5</v>
      </c>
    </row>
    <row r="742" spans="1:26" x14ac:dyDescent="0.3">
      <c r="A742" t="s">
        <v>810</v>
      </c>
      <c r="B742">
        <v>74.349999999999994</v>
      </c>
      <c r="C742">
        <v>0.34</v>
      </c>
      <c r="D742">
        <v>14.31</v>
      </c>
      <c r="E742">
        <v>1.51491</v>
      </c>
      <c r="F742">
        <v>0.12</v>
      </c>
      <c r="G742">
        <v>1.05</v>
      </c>
      <c r="H742">
        <v>3.75</v>
      </c>
      <c r="I742">
        <v>3.9</v>
      </c>
      <c r="J742">
        <v>0.62</v>
      </c>
      <c r="N742">
        <v>47.97</v>
      </c>
      <c r="O742">
        <v>0.61</v>
      </c>
      <c r="P742">
        <v>7.47</v>
      </c>
      <c r="Q742">
        <v>8.01</v>
      </c>
      <c r="R742">
        <v>0.18</v>
      </c>
      <c r="S742">
        <v>14.01</v>
      </c>
      <c r="T742">
        <v>20.399999999999999</v>
      </c>
      <c r="U742">
        <v>0.47</v>
      </c>
      <c r="V742">
        <v>0.02</v>
      </c>
      <c r="W742">
        <v>0.09</v>
      </c>
      <c r="X742">
        <v>0.5</v>
      </c>
      <c r="Y742">
        <v>1213.1500000000001</v>
      </c>
      <c r="Z742">
        <f t="shared" si="11"/>
        <v>5</v>
      </c>
    </row>
    <row r="743" spans="1:26" x14ac:dyDescent="0.3">
      <c r="A743" t="s">
        <v>811</v>
      </c>
      <c r="B743">
        <v>64.180000000000007</v>
      </c>
      <c r="C743">
        <v>0.75</v>
      </c>
      <c r="D743">
        <v>19.55</v>
      </c>
      <c r="E743">
        <v>3.2148500000000002</v>
      </c>
      <c r="F743">
        <v>0.16</v>
      </c>
      <c r="G743">
        <v>1.76</v>
      </c>
      <c r="H743">
        <v>7.26</v>
      </c>
      <c r="I743">
        <v>2.72</v>
      </c>
      <c r="J743">
        <v>0.33</v>
      </c>
      <c r="K743">
        <v>0.01</v>
      </c>
      <c r="N743">
        <v>48.54</v>
      </c>
      <c r="O743">
        <v>0.65</v>
      </c>
      <c r="P743">
        <v>9.0500000000000007</v>
      </c>
      <c r="Q743">
        <v>6.39</v>
      </c>
      <c r="R743">
        <v>0.19</v>
      </c>
      <c r="S743">
        <v>14.6</v>
      </c>
      <c r="T743">
        <v>19.82</v>
      </c>
      <c r="U743">
        <v>0.53</v>
      </c>
      <c r="V743">
        <v>0.01</v>
      </c>
      <c r="W743">
        <v>0.19</v>
      </c>
      <c r="X743">
        <v>1</v>
      </c>
      <c r="Y743">
        <v>1273.1500000000001</v>
      </c>
      <c r="Z743">
        <f t="shared" si="11"/>
        <v>10</v>
      </c>
    </row>
    <row r="744" spans="1:26" x14ac:dyDescent="0.3">
      <c r="A744" t="s">
        <v>812</v>
      </c>
      <c r="B744">
        <v>72.28</v>
      </c>
      <c r="C744">
        <v>0.27</v>
      </c>
      <c r="D744">
        <v>16.79</v>
      </c>
      <c r="E744">
        <v>0.79695399999999994</v>
      </c>
      <c r="F744">
        <v>0.01</v>
      </c>
      <c r="G744">
        <v>0.37</v>
      </c>
      <c r="H744">
        <v>4.07</v>
      </c>
      <c r="I744">
        <v>4.96</v>
      </c>
      <c r="J744">
        <v>0.4</v>
      </c>
      <c r="K744">
        <v>0.03</v>
      </c>
      <c r="N744">
        <v>50.64</v>
      </c>
      <c r="O744">
        <v>0.6</v>
      </c>
      <c r="P744">
        <v>8.26</v>
      </c>
      <c r="Q744">
        <v>5.22</v>
      </c>
      <c r="R744">
        <v>0.12</v>
      </c>
      <c r="S744">
        <v>13.46</v>
      </c>
      <c r="T744">
        <v>19.13</v>
      </c>
      <c r="U744">
        <v>1.1399999999999999</v>
      </c>
      <c r="V744">
        <v>0.01</v>
      </c>
      <c r="W744">
        <v>0.16</v>
      </c>
      <c r="X744">
        <v>1.5</v>
      </c>
      <c r="Y744">
        <v>1173.1500000000001</v>
      </c>
      <c r="Z744">
        <f t="shared" si="11"/>
        <v>15</v>
      </c>
    </row>
    <row r="745" spans="1:26" x14ac:dyDescent="0.3">
      <c r="A745" t="s">
        <v>813</v>
      </c>
      <c r="B745">
        <v>70.95</v>
      </c>
      <c r="C745">
        <v>0.54</v>
      </c>
      <c r="D745">
        <v>13.85</v>
      </c>
      <c r="E745">
        <v>1.8728860000000001</v>
      </c>
      <c r="F745">
        <v>0.2</v>
      </c>
      <c r="G745">
        <v>1.75</v>
      </c>
      <c r="H745">
        <v>5.23</v>
      </c>
      <c r="I745">
        <v>4.3499999999999996</v>
      </c>
      <c r="J745">
        <v>1.19</v>
      </c>
      <c r="K745">
        <v>0.02</v>
      </c>
      <c r="N745">
        <v>49.46</v>
      </c>
      <c r="O745">
        <v>0.68</v>
      </c>
      <c r="P745">
        <v>5.48</v>
      </c>
      <c r="Q745">
        <v>8.85</v>
      </c>
      <c r="R745">
        <v>0.16</v>
      </c>
      <c r="S745">
        <v>13.71</v>
      </c>
      <c r="T745">
        <v>21.14</v>
      </c>
      <c r="U745">
        <v>0.56000000000000005</v>
      </c>
      <c r="V745">
        <v>0.02</v>
      </c>
      <c r="X745">
        <v>0.5</v>
      </c>
      <c r="Y745">
        <v>1213.1500000000001</v>
      </c>
      <c r="Z745">
        <f t="shared" si="11"/>
        <v>5</v>
      </c>
    </row>
    <row r="746" spans="1:26" x14ac:dyDescent="0.3">
      <c r="A746" t="s">
        <v>814</v>
      </c>
      <c r="B746">
        <v>71.349999999999994</v>
      </c>
      <c r="C746">
        <v>0.28000000000000003</v>
      </c>
      <c r="D746">
        <v>16.09</v>
      </c>
      <c r="E746">
        <v>1.776894</v>
      </c>
      <c r="F746">
        <v>0.1</v>
      </c>
      <c r="G746">
        <v>0.6</v>
      </c>
      <c r="H746">
        <v>5.56</v>
      </c>
      <c r="I746">
        <v>3.53</v>
      </c>
      <c r="J746">
        <v>0.64</v>
      </c>
      <c r="K746">
        <v>0.02</v>
      </c>
      <c r="N746">
        <v>47.83</v>
      </c>
      <c r="O746">
        <v>1.01</v>
      </c>
      <c r="P746">
        <v>9.16</v>
      </c>
      <c r="Q746">
        <v>7.61</v>
      </c>
      <c r="R746">
        <v>0.17</v>
      </c>
      <c r="S746">
        <v>13.59</v>
      </c>
      <c r="T746">
        <v>18.760000000000002</v>
      </c>
      <c r="U746">
        <v>0.61</v>
      </c>
      <c r="V746">
        <v>0.02</v>
      </c>
      <c r="W746">
        <v>0.08</v>
      </c>
      <c r="X746">
        <v>1</v>
      </c>
      <c r="Y746">
        <v>1173.1500000000001</v>
      </c>
      <c r="Z746">
        <f t="shared" si="11"/>
        <v>10</v>
      </c>
    </row>
    <row r="747" spans="1:26" x14ac:dyDescent="0.3">
      <c r="A747" t="s">
        <v>815</v>
      </c>
      <c r="B747">
        <v>68.099999999999994</v>
      </c>
      <c r="C747">
        <v>0.68</v>
      </c>
      <c r="D747">
        <v>19.37</v>
      </c>
      <c r="E747">
        <v>2.2488779999999999</v>
      </c>
      <c r="F747">
        <v>0.03</v>
      </c>
      <c r="G747">
        <v>0.54</v>
      </c>
      <c r="H747">
        <v>3.76</v>
      </c>
      <c r="I747">
        <v>4.67</v>
      </c>
      <c r="J747">
        <v>0.52</v>
      </c>
      <c r="K747">
        <v>0.02</v>
      </c>
      <c r="N747">
        <v>48.14</v>
      </c>
      <c r="O747">
        <v>1.37</v>
      </c>
      <c r="P747">
        <v>9.06</v>
      </c>
      <c r="Q747">
        <v>8.3699999999999992</v>
      </c>
      <c r="R747">
        <v>0.13</v>
      </c>
      <c r="S747">
        <v>11.45</v>
      </c>
      <c r="T747">
        <v>20.25</v>
      </c>
      <c r="U747">
        <v>0.97</v>
      </c>
      <c r="V747">
        <v>0.01</v>
      </c>
      <c r="W747">
        <v>0.05</v>
      </c>
      <c r="X747">
        <v>1.5</v>
      </c>
      <c r="Y747">
        <v>1273.1500000000001</v>
      </c>
      <c r="Z747">
        <f t="shared" si="11"/>
        <v>15</v>
      </c>
    </row>
    <row r="748" spans="1:26" x14ac:dyDescent="0.3">
      <c r="A748" t="s">
        <v>816</v>
      </c>
      <c r="B748">
        <v>48.9</v>
      </c>
      <c r="C748">
        <v>0.67</v>
      </c>
      <c r="D748">
        <v>12.46</v>
      </c>
      <c r="E748">
        <v>19.13</v>
      </c>
      <c r="F748">
        <v>0.59</v>
      </c>
      <c r="G748">
        <v>6.4</v>
      </c>
      <c r="H748">
        <v>10.19</v>
      </c>
      <c r="I748">
        <v>0.47</v>
      </c>
      <c r="K748">
        <v>0.32</v>
      </c>
      <c r="N748">
        <v>53.47</v>
      </c>
      <c r="O748">
        <v>0.11</v>
      </c>
      <c r="P748">
        <v>1.1499999999999999</v>
      </c>
      <c r="Q748">
        <v>19.399999999999999</v>
      </c>
      <c r="R748">
        <v>0.73</v>
      </c>
      <c r="S748">
        <v>22.55</v>
      </c>
      <c r="T748">
        <v>2.5299999999999998</v>
      </c>
      <c r="U748">
        <v>0.03</v>
      </c>
      <c r="W748">
        <v>0.73</v>
      </c>
      <c r="X748">
        <v>1E-4</v>
      </c>
      <c r="Y748">
        <v>1444.15</v>
      </c>
      <c r="Z748">
        <f t="shared" si="11"/>
        <v>1E-3</v>
      </c>
    </row>
    <row r="749" spans="1:26" x14ac:dyDescent="0.3">
      <c r="A749" t="s">
        <v>817</v>
      </c>
      <c r="B749">
        <v>57.07</v>
      </c>
      <c r="C749">
        <v>0.74</v>
      </c>
      <c r="D749">
        <v>16.440000000000001</v>
      </c>
      <c r="E749">
        <v>6.39</v>
      </c>
      <c r="F749">
        <v>0.18</v>
      </c>
      <c r="G749">
        <v>4.18</v>
      </c>
      <c r="H749">
        <v>8.16</v>
      </c>
      <c r="I749">
        <v>1.98</v>
      </c>
      <c r="J749">
        <v>0.32</v>
      </c>
      <c r="M749">
        <v>4.5</v>
      </c>
      <c r="N749">
        <v>53.96</v>
      </c>
      <c r="O749">
        <v>0.24</v>
      </c>
      <c r="P749">
        <v>2.04</v>
      </c>
      <c r="Q749">
        <v>6.79</v>
      </c>
      <c r="R749">
        <v>0.28999999999999998</v>
      </c>
      <c r="S749">
        <v>18.05</v>
      </c>
      <c r="T749">
        <v>19.38</v>
      </c>
      <c r="U749">
        <v>0.21</v>
      </c>
      <c r="X749">
        <v>0.2</v>
      </c>
      <c r="Y749">
        <v>1303.1500000000001</v>
      </c>
      <c r="Z749">
        <f t="shared" si="11"/>
        <v>2</v>
      </c>
    </row>
    <row r="750" spans="1:26" x14ac:dyDescent="0.3">
      <c r="A750" t="s">
        <v>818</v>
      </c>
      <c r="B750">
        <v>51.5</v>
      </c>
      <c r="C750">
        <v>1.9</v>
      </c>
      <c r="D750">
        <v>15.3</v>
      </c>
      <c r="E750">
        <v>11.8</v>
      </c>
      <c r="F750">
        <v>0.1</v>
      </c>
      <c r="G750">
        <v>6.6</v>
      </c>
      <c r="H750">
        <v>9.5</v>
      </c>
      <c r="I750">
        <v>2.4</v>
      </c>
      <c r="J750">
        <v>0.8</v>
      </c>
      <c r="N750">
        <v>52.3</v>
      </c>
      <c r="O750">
        <v>0.6</v>
      </c>
      <c r="P750">
        <v>4.7</v>
      </c>
      <c r="Q750">
        <v>10.3</v>
      </c>
      <c r="R750">
        <v>0.3</v>
      </c>
      <c r="S750">
        <v>20.100000000000001</v>
      </c>
      <c r="T750">
        <v>11.2</v>
      </c>
      <c r="U750">
        <v>0.5</v>
      </c>
      <c r="X750">
        <v>1.25</v>
      </c>
      <c r="Y750">
        <v>1523.15</v>
      </c>
      <c r="Z750">
        <f t="shared" si="11"/>
        <v>12.5</v>
      </c>
    </row>
    <row r="751" spans="1:26" x14ac:dyDescent="0.3">
      <c r="A751" t="s">
        <v>819</v>
      </c>
      <c r="B751">
        <v>55.2</v>
      </c>
      <c r="C751">
        <v>1.4</v>
      </c>
      <c r="D751">
        <v>16.100000000000001</v>
      </c>
      <c r="E751">
        <v>10.3</v>
      </c>
      <c r="G751">
        <v>4.3</v>
      </c>
      <c r="H751">
        <v>8.3000000000000007</v>
      </c>
      <c r="I751">
        <v>3.4</v>
      </c>
      <c r="J751">
        <v>1</v>
      </c>
      <c r="N751">
        <v>51.5</v>
      </c>
      <c r="O751">
        <v>0.7</v>
      </c>
      <c r="P751">
        <v>6.6</v>
      </c>
      <c r="Q751">
        <v>10.8</v>
      </c>
      <c r="R751">
        <v>0.2</v>
      </c>
      <c r="S751">
        <v>15.4</v>
      </c>
      <c r="T751">
        <v>13.6</v>
      </c>
      <c r="U751">
        <v>1.1000000000000001</v>
      </c>
      <c r="V751">
        <v>0.1</v>
      </c>
      <c r="X751">
        <v>1.5</v>
      </c>
      <c r="Y751">
        <v>1523.15</v>
      </c>
      <c r="Z751">
        <f t="shared" si="11"/>
        <v>15</v>
      </c>
    </row>
    <row r="752" spans="1:26" x14ac:dyDescent="0.3">
      <c r="A752" t="s">
        <v>820</v>
      </c>
      <c r="B752">
        <v>57.1</v>
      </c>
      <c r="C752">
        <v>2</v>
      </c>
      <c r="D752">
        <v>17.5</v>
      </c>
      <c r="E752">
        <v>7.3</v>
      </c>
      <c r="F752">
        <v>0.1</v>
      </c>
      <c r="G752">
        <v>3.6</v>
      </c>
      <c r="H752">
        <v>8.1</v>
      </c>
      <c r="I752">
        <v>3.3</v>
      </c>
      <c r="J752">
        <v>1.1000000000000001</v>
      </c>
      <c r="N752">
        <v>49.7</v>
      </c>
      <c r="O752">
        <v>1</v>
      </c>
      <c r="P752">
        <v>11.6</v>
      </c>
      <c r="Q752">
        <v>8.6</v>
      </c>
      <c r="R752">
        <v>0.2</v>
      </c>
      <c r="S752">
        <v>13.8</v>
      </c>
      <c r="T752">
        <v>14.5</v>
      </c>
      <c r="U752">
        <v>1.1000000000000001</v>
      </c>
      <c r="X752">
        <v>1.75</v>
      </c>
      <c r="Y752">
        <v>1548.15</v>
      </c>
      <c r="Z752">
        <f t="shared" si="11"/>
        <v>17.5</v>
      </c>
    </row>
    <row r="753" spans="1:26" x14ac:dyDescent="0.3">
      <c r="A753" t="s">
        <v>821</v>
      </c>
      <c r="B753">
        <v>57.9</v>
      </c>
      <c r="C753">
        <v>1.7</v>
      </c>
      <c r="D753">
        <v>17.7</v>
      </c>
      <c r="E753">
        <v>7</v>
      </c>
      <c r="F753">
        <v>0.1</v>
      </c>
      <c r="G753">
        <v>3.2</v>
      </c>
      <c r="H753">
        <v>7.9</v>
      </c>
      <c r="I753">
        <v>3.2</v>
      </c>
      <c r="J753">
        <v>1.1000000000000001</v>
      </c>
      <c r="N753">
        <v>48.5</v>
      </c>
      <c r="O753">
        <v>1.1000000000000001</v>
      </c>
      <c r="P753">
        <v>12.6</v>
      </c>
      <c r="Q753">
        <v>8.4</v>
      </c>
      <c r="R753">
        <v>0.2</v>
      </c>
      <c r="S753">
        <v>12.2</v>
      </c>
      <c r="T753">
        <v>15.2</v>
      </c>
      <c r="U753">
        <v>1.4</v>
      </c>
      <c r="X753">
        <v>2</v>
      </c>
      <c r="Y753">
        <v>1573.15</v>
      </c>
      <c r="Z753">
        <f t="shared" si="11"/>
        <v>20</v>
      </c>
    </row>
    <row r="754" spans="1:26" x14ac:dyDescent="0.3">
      <c r="A754" t="s">
        <v>822</v>
      </c>
      <c r="B754">
        <v>54.5</v>
      </c>
      <c r="C754">
        <v>1.7</v>
      </c>
      <c r="D754">
        <v>17.899999999999999</v>
      </c>
      <c r="E754">
        <v>8.1999999999999993</v>
      </c>
      <c r="F754">
        <v>0.1</v>
      </c>
      <c r="G754">
        <v>4.5999999999999996</v>
      </c>
      <c r="H754">
        <v>9.1</v>
      </c>
      <c r="I754">
        <v>3</v>
      </c>
      <c r="J754">
        <v>0.8</v>
      </c>
      <c r="N754">
        <v>49.7</v>
      </c>
      <c r="O754">
        <v>1</v>
      </c>
      <c r="P754">
        <v>12.5</v>
      </c>
      <c r="Q754">
        <v>6.8</v>
      </c>
      <c r="R754">
        <v>0.2</v>
      </c>
      <c r="S754">
        <v>13.6</v>
      </c>
      <c r="T754">
        <v>16.100000000000001</v>
      </c>
      <c r="U754">
        <v>1.2</v>
      </c>
      <c r="X754">
        <v>2</v>
      </c>
      <c r="Y754">
        <v>1598.15</v>
      </c>
      <c r="Z754">
        <f t="shared" si="11"/>
        <v>20</v>
      </c>
    </row>
    <row r="755" spans="1:26" x14ac:dyDescent="0.3">
      <c r="A755" t="s">
        <v>823</v>
      </c>
      <c r="B755">
        <v>58.1</v>
      </c>
      <c r="C755">
        <v>2.7</v>
      </c>
      <c r="D755">
        <v>15.5</v>
      </c>
      <c r="E755">
        <v>8.6</v>
      </c>
      <c r="F755">
        <v>0.2</v>
      </c>
      <c r="G755">
        <v>2.6</v>
      </c>
      <c r="H755">
        <v>6.8</v>
      </c>
      <c r="I755">
        <v>2.9</v>
      </c>
      <c r="J755">
        <v>1.8</v>
      </c>
      <c r="N755">
        <v>49.4</v>
      </c>
      <c r="O755">
        <v>1.2</v>
      </c>
      <c r="P755">
        <v>13</v>
      </c>
      <c r="Q755">
        <v>12.2</v>
      </c>
      <c r="R755">
        <v>0.1</v>
      </c>
      <c r="S755">
        <v>11.8</v>
      </c>
      <c r="T755">
        <v>12.5</v>
      </c>
      <c r="U755">
        <v>1.8</v>
      </c>
      <c r="X755">
        <v>2.25</v>
      </c>
      <c r="Y755">
        <v>1573.15</v>
      </c>
      <c r="Z755">
        <f t="shared" si="11"/>
        <v>22.5</v>
      </c>
    </row>
    <row r="756" spans="1:26" x14ac:dyDescent="0.3">
      <c r="A756" t="s">
        <v>824</v>
      </c>
      <c r="B756">
        <v>53</v>
      </c>
      <c r="C756">
        <v>1.9</v>
      </c>
      <c r="D756">
        <v>17.8</v>
      </c>
      <c r="E756">
        <v>10.199999999999999</v>
      </c>
      <c r="F756">
        <v>0.1</v>
      </c>
      <c r="G756">
        <v>4.7</v>
      </c>
      <c r="H756">
        <v>8.5</v>
      </c>
      <c r="I756">
        <v>3.1</v>
      </c>
      <c r="J756">
        <v>0.8</v>
      </c>
      <c r="N756">
        <v>48.9</v>
      </c>
      <c r="O756">
        <v>0.8</v>
      </c>
      <c r="P756">
        <v>12.3</v>
      </c>
      <c r="Q756">
        <v>8.5</v>
      </c>
      <c r="R756">
        <v>0.1</v>
      </c>
      <c r="S756">
        <v>13.1</v>
      </c>
      <c r="T756">
        <v>15.4</v>
      </c>
      <c r="U756">
        <v>1.2</v>
      </c>
      <c r="X756">
        <v>2.25</v>
      </c>
      <c r="Y756">
        <v>1598.15</v>
      </c>
      <c r="Z756">
        <f t="shared" si="11"/>
        <v>22.5</v>
      </c>
    </row>
    <row r="757" spans="1:26" x14ac:dyDescent="0.3">
      <c r="A757" t="s">
        <v>825</v>
      </c>
      <c r="B757">
        <v>52.4</v>
      </c>
      <c r="C757">
        <v>1.7</v>
      </c>
      <c r="D757">
        <v>17.2</v>
      </c>
      <c r="E757">
        <v>10.4</v>
      </c>
      <c r="F757">
        <v>0.1</v>
      </c>
      <c r="G757">
        <v>5.7</v>
      </c>
      <c r="H757">
        <v>9.1999999999999993</v>
      </c>
      <c r="I757">
        <v>2.6</v>
      </c>
      <c r="J757">
        <v>0.6</v>
      </c>
      <c r="N757">
        <v>48.8</v>
      </c>
      <c r="O757">
        <v>0.8</v>
      </c>
      <c r="P757">
        <v>12.2</v>
      </c>
      <c r="Q757">
        <v>7.7</v>
      </c>
      <c r="R757">
        <v>0.3</v>
      </c>
      <c r="S757">
        <v>13.6</v>
      </c>
      <c r="T757">
        <v>15.1</v>
      </c>
      <c r="U757">
        <v>1.1000000000000001</v>
      </c>
      <c r="X757">
        <v>2.25</v>
      </c>
      <c r="Y757">
        <v>1623.15</v>
      </c>
      <c r="Z757">
        <f t="shared" si="11"/>
        <v>22.5</v>
      </c>
    </row>
    <row r="758" spans="1:26" x14ac:dyDescent="0.3">
      <c r="A758" t="s">
        <v>826</v>
      </c>
      <c r="B758">
        <v>60.2</v>
      </c>
      <c r="C758">
        <v>2.2999999999999998</v>
      </c>
      <c r="D758">
        <v>15.4</v>
      </c>
      <c r="E758">
        <v>6.5</v>
      </c>
      <c r="F758">
        <v>0.1</v>
      </c>
      <c r="G758">
        <v>2.9</v>
      </c>
      <c r="H758">
        <v>8.3000000000000007</v>
      </c>
      <c r="I758">
        <v>2.9</v>
      </c>
      <c r="J758">
        <v>1.3</v>
      </c>
      <c r="N758">
        <v>52</v>
      </c>
      <c r="O758">
        <v>1</v>
      </c>
      <c r="P758">
        <v>12.6</v>
      </c>
      <c r="Q758">
        <v>6.7</v>
      </c>
      <c r="R758">
        <v>0.1</v>
      </c>
      <c r="S758">
        <v>10</v>
      </c>
      <c r="T758">
        <v>15.2</v>
      </c>
      <c r="U758">
        <v>2.9</v>
      </c>
      <c r="X758">
        <v>3</v>
      </c>
      <c r="Y758">
        <v>1673.15</v>
      </c>
      <c r="Z758">
        <f t="shared" si="11"/>
        <v>30</v>
      </c>
    </row>
    <row r="759" spans="1:26" x14ac:dyDescent="0.3">
      <c r="A759" t="s">
        <v>826</v>
      </c>
      <c r="B759">
        <v>60.2</v>
      </c>
      <c r="C759">
        <v>2.2999999999999998</v>
      </c>
      <c r="D759">
        <v>15.4</v>
      </c>
      <c r="E759">
        <v>6.5</v>
      </c>
      <c r="F759">
        <v>0.1</v>
      </c>
      <c r="G759">
        <v>2.9</v>
      </c>
      <c r="H759">
        <v>8.3000000000000007</v>
      </c>
      <c r="I759">
        <v>2.9</v>
      </c>
      <c r="J759">
        <v>1.3</v>
      </c>
      <c r="N759">
        <v>52</v>
      </c>
      <c r="O759">
        <v>1</v>
      </c>
      <c r="P759">
        <v>12.6</v>
      </c>
      <c r="Q759">
        <v>6.7</v>
      </c>
      <c r="R759">
        <v>0.1</v>
      </c>
      <c r="S759">
        <v>10</v>
      </c>
      <c r="T759">
        <v>15.2</v>
      </c>
      <c r="U759">
        <v>2.9</v>
      </c>
      <c r="X759">
        <v>3</v>
      </c>
      <c r="Y759">
        <v>1673.15</v>
      </c>
      <c r="Z759">
        <f t="shared" si="11"/>
        <v>30</v>
      </c>
    </row>
    <row r="760" spans="1:26" x14ac:dyDescent="0.3">
      <c r="A760" t="s">
        <v>827</v>
      </c>
      <c r="B760">
        <v>59</v>
      </c>
      <c r="C760">
        <v>2.1</v>
      </c>
      <c r="D760">
        <v>16</v>
      </c>
      <c r="E760">
        <v>6.7</v>
      </c>
      <c r="F760">
        <v>0.1</v>
      </c>
      <c r="G760">
        <v>3.3</v>
      </c>
      <c r="H760">
        <v>8.4</v>
      </c>
      <c r="I760">
        <v>3.2</v>
      </c>
      <c r="J760">
        <v>1.2</v>
      </c>
      <c r="N760">
        <v>51.5</v>
      </c>
      <c r="O760">
        <v>0.9</v>
      </c>
      <c r="P760">
        <v>12.6</v>
      </c>
      <c r="Q760">
        <v>6.9</v>
      </c>
      <c r="R760">
        <v>0.1</v>
      </c>
      <c r="S760">
        <v>11.3</v>
      </c>
      <c r="T760">
        <v>16.399999999999999</v>
      </c>
      <c r="U760">
        <v>2.4</v>
      </c>
      <c r="X760">
        <v>3</v>
      </c>
      <c r="Y760">
        <v>1693.15</v>
      </c>
      <c r="Z760">
        <f t="shared" si="11"/>
        <v>30</v>
      </c>
    </row>
    <row r="761" spans="1:26" x14ac:dyDescent="0.3">
      <c r="A761" t="s">
        <v>827</v>
      </c>
      <c r="B761">
        <v>59</v>
      </c>
      <c r="C761">
        <v>2.1</v>
      </c>
      <c r="D761">
        <v>16</v>
      </c>
      <c r="E761">
        <v>6.7</v>
      </c>
      <c r="F761">
        <v>0.1</v>
      </c>
      <c r="G761">
        <v>3.3</v>
      </c>
      <c r="H761">
        <v>8.4</v>
      </c>
      <c r="I761">
        <v>3.2</v>
      </c>
      <c r="J761">
        <v>1.2</v>
      </c>
      <c r="N761">
        <v>51.5</v>
      </c>
      <c r="O761">
        <v>0.9</v>
      </c>
      <c r="P761">
        <v>12.6</v>
      </c>
      <c r="Q761">
        <v>6.9</v>
      </c>
      <c r="R761">
        <v>0.1</v>
      </c>
      <c r="S761">
        <v>11.3</v>
      </c>
      <c r="T761">
        <v>16.399999999999999</v>
      </c>
      <c r="U761">
        <v>2.4</v>
      </c>
      <c r="X761">
        <v>3</v>
      </c>
      <c r="Y761">
        <v>1693.15</v>
      </c>
      <c r="Z761">
        <f t="shared" si="11"/>
        <v>30</v>
      </c>
    </row>
    <row r="762" spans="1:26" x14ac:dyDescent="0.3">
      <c r="A762" t="s">
        <v>828</v>
      </c>
      <c r="B762">
        <v>49.57</v>
      </c>
      <c r="C762">
        <v>2.2799999999999998</v>
      </c>
      <c r="D762">
        <v>16.309999999999999</v>
      </c>
      <c r="E762">
        <v>8.76</v>
      </c>
      <c r="F762">
        <v>0.13</v>
      </c>
      <c r="G762">
        <v>8.1300000000000008</v>
      </c>
      <c r="H762">
        <v>7.52</v>
      </c>
      <c r="I762">
        <v>3.8</v>
      </c>
      <c r="J762">
        <v>1.8</v>
      </c>
      <c r="K762">
        <v>0.03</v>
      </c>
      <c r="N762">
        <v>53.67</v>
      </c>
      <c r="O762">
        <v>0.48</v>
      </c>
      <c r="P762">
        <v>4.4800000000000004</v>
      </c>
      <c r="Q762">
        <v>8.77</v>
      </c>
      <c r="R762">
        <v>0.21</v>
      </c>
      <c r="S762">
        <v>25.72</v>
      </c>
      <c r="T762">
        <v>5.43</v>
      </c>
      <c r="U762">
        <v>0.41</v>
      </c>
      <c r="W762">
        <v>0.33</v>
      </c>
      <c r="X762">
        <v>1.4</v>
      </c>
      <c r="Y762">
        <v>1543.15</v>
      </c>
      <c r="Z762">
        <f t="shared" si="11"/>
        <v>14</v>
      </c>
    </row>
    <row r="763" spans="1:26" x14ac:dyDescent="0.3">
      <c r="A763" t="s">
        <v>829</v>
      </c>
      <c r="B763">
        <v>49.94</v>
      </c>
      <c r="C763">
        <v>2.29</v>
      </c>
      <c r="D763">
        <v>16.82</v>
      </c>
      <c r="E763">
        <v>7.5</v>
      </c>
      <c r="F763">
        <v>0.14000000000000001</v>
      </c>
      <c r="G763">
        <v>7.87</v>
      </c>
      <c r="H763">
        <v>7.92</v>
      </c>
      <c r="I763">
        <v>4.25</v>
      </c>
      <c r="J763">
        <v>1.82</v>
      </c>
      <c r="K763">
        <v>0.06</v>
      </c>
      <c r="N763">
        <v>49.54</v>
      </c>
      <c r="O763">
        <v>1.1299999999999999</v>
      </c>
      <c r="P763">
        <v>8.16</v>
      </c>
      <c r="Q763">
        <v>5.66</v>
      </c>
      <c r="R763">
        <v>0.16</v>
      </c>
      <c r="S763">
        <v>17.84</v>
      </c>
      <c r="T763">
        <v>15</v>
      </c>
      <c r="U763">
        <v>0.8</v>
      </c>
      <c r="V763">
        <v>0.01</v>
      </c>
      <c r="X763">
        <v>1.4</v>
      </c>
      <c r="Y763">
        <v>1548.15</v>
      </c>
      <c r="Z763">
        <f t="shared" si="11"/>
        <v>14</v>
      </c>
    </row>
    <row r="764" spans="1:26" x14ac:dyDescent="0.3">
      <c r="A764" t="s">
        <v>830</v>
      </c>
      <c r="B764">
        <v>48.62</v>
      </c>
      <c r="C764">
        <v>2.79</v>
      </c>
      <c r="D764">
        <v>12.93</v>
      </c>
      <c r="E764">
        <v>13.91</v>
      </c>
      <c r="F764">
        <v>0.2</v>
      </c>
      <c r="G764">
        <v>6.07</v>
      </c>
      <c r="H764">
        <v>10.66</v>
      </c>
      <c r="I764">
        <v>2.61</v>
      </c>
      <c r="J764">
        <v>0.43</v>
      </c>
      <c r="L764">
        <v>0.28000000000000003</v>
      </c>
      <c r="N764">
        <v>50.48</v>
      </c>
      <c r="O764">
        <v>0.87</v>
      </c>
      <c r="P764">
        <v>3.38</v>
      </c>
      <c r="Q764">
        <v>8.68</v>
      </c>
      <c r="R764">
        <v>0.19</v>
      </c>
      <c r="S764">
        <v>16.09</v>
      </c>
      <c r="T764">
        <v>20.010000000000002</v>
      </c>
      <c r="U764">
        <v>0.24</v>
      </c>
      <c r="W764">
        <v>0.37</v>
      </c>
      <c r="X764">
        <v>1E-4</v>
      </c>
      <c r="Y764">
        <v>1434.15</v>
      </c>
      <c r="Z764">
        <f t="shared" si="11"/>
        <v>1E-3</v>
      </c>
    </row>
    <row r="765" spans="1:26" x14ac:dyDescent="0.3">
      <c r="A765" t="s">
        <v>831</v>
      </c>
      <c r="B765">
        <v>48.22</v>
      </c>
      <c r="C765">
        <v>3.43</v>
      </c>
      <c r="D765">
        <v>12.53</v>
      </c>
      <c r="E765">
        <v>16.37</v>
      </c>
      <c r="F765">
        <v>0.24</v>
      </c>
      <c r="G765">
        <v>4.8099999999999996</v>
      </c>
      <c r="H765">
        <v>9.94</v>
      </c>
      <c r="I765">
        <v>2.02</v>
      </c>
      <c r="J765">
        <v>1.25</v>
      </c>
      <c r="L765">
        <v>0.32</v>
      </c>
      <c r="N765">
        <v>50.83</v>
      </c>
      <c r="O765">
        <v>1.21</v>
      </c>
      <c r="P765">
        <v>3.17</v>
      </c>
      <c r="Q765">
        <v>10.77</v>
      </c>
      <c r="R765">
        <v>0.27</v>
      </c>
      <c r="S765">
        <v>14.48</v>
      </c>
      <c r="T765">
        <v>18.559999999999999</v>
      </c>
      <c r="U765">
        <v>0.22</v>
      </c>
      <c r="W765">
        <v>0.32</v>
      </c>
      <c r="X765">
        <v>1E-4</v>
      </c>
      <c r="Y765">
        <v>1399.15</v>
      </c>
      <c r="Z765">
        <f t="shared" si="11"/>
        <v>1E-3</v>
      </c>
    </row>
    <row r="766" spans="1:26" x14ac:dyDescent="0.3">
      <c r="A766" t="s">
        <v>832</v>
      </c>
      <c r="B766">
        <v>48.13</v>
      </c>
      <c r="C766">
        <v>3.22</v>
      </c>
      <c r="D766">
        <v>12.72</v>
      </c>
      <c r="E766">
        <v>15.59</v>
      </c>
      <c r="F766">
        <v>0.2</v>
      </c>
      <c r="G766">
        <v>5.0599999999999996</v>
      </c>
      <c r="H766">
        <v>10.25</v>
      </c>
      <c r="I766">
        <v>2.02</v>
      </c>
      <c r="J766">
        <v>1.2</v>
      </c>
      <c r="L766">
        <v>0.34</v>
      </c>
      <c r="N766">
        <v>51.41</v>
      </c>
      <c r="O766">
        <v>1.03</v>
      </c>
      <c r="P766">
        <v>3.08</v>
      </c>
      <c r="Q766">
        <v>10.35</v>
      </c>
      <c r="R766">
        <v>0.23</v>
      </c>
      <c r="S766">
        <v>15.01</v>
      </c>
      <c r="T766">
        <v>18.97</v>
      </c>
      <c r="U766">
        <v>0.22</v>
      </c>
      <c r="W766">
        <v>0.28999999999999998</v>
      </c>
      <c r="X766">
        <v>1E-4</v>
      </c>
      <c r="Y766">
        <v>1408.15</v>
      </c>
      <c r="Z766">
        <f t="shared" si="11"/>
        <v>1E-3</v>
      </c>
    </row>
    <row r="767" spans="1:26" x14ac:dyDescent="0.3">
      <c r="A767" t="s">
        <v>833</v>
      </c>
      <c r="B767">
        <v>47.8</v>
      </c>
      <c r="C767">
        <v>3.26</v>
      </c>
      <c r="D767">
        <v>12.18</v>
      </c>
      <c r="E767">
        <v>16.47</v>
      </c>
      <c r="F767">
        <v>0.26</v>
      </c>
      <c r="G767">
        <v>3.33</v>
      </c>
      <c r="H767">
        <v>10.41</v>
      </c>
      <c r="I767">
        <v>2.2599999999999998</v>
      </c>
      <c r="J767">
        <v>0.63</v>
      </c>
      <c r="L767">
        <v>0.28999999999999998</v>
      </c>
      <c r="N767">
        <v>51.12</v>
      </c>
      <c r="O767">
        <v>0.91</v>
      </c>
      <c r="P767">
        <v>2.4900000000000002</v>
      </c>
      <c r="Q767">
        <v>10.3</v>
      </c>
      <c r="R767">
        <v>0.24</v>
      </c>
      <c r="S767">
        <v>15.54</v>
      </c>
      <c r="T767">
        <v>18.79</v>
      </c>
      <c r="U767">
        <v>0.23</v>
      </c>
      <c r="W767">
        <v>0.25</v>
      </c>
      <c r="X767">
        <v>1E-4</v>
      </c>
      <c r="Y767">
        <v>1408.15</v>
      </c>
      <c r="Z767">
        <f t="shared" si="11"/>
        <v>1E-3</v>
      </c>
    </row>
    <row r="768" spans="1:26" x14ac:dyDescent="0.3">
      <c r="A768" t="s">
        <v>834</v>
      </c>
      <c r="B768">
        <v>47.99</v>
      </c>
      <c r="C768">
        <v>2.99</v>
      </c>
      <c r="D768">
        <v>12.43</v>
      </c>
      <c r="E768">
        <v>15.96</v>
      </c>
      <c r="F768">
        <v>0.26</v>
      </c>
      <c r="G768">
        <v>5.69</v>
      </c>
      <c r="H768">
        <v>10.75</v>
      </c>
      <c r="I768">
        <v>2.38</v>
      </c>
      <c r="J768">
        <v>0.47</v>
      </c>
      <c r="L768">
        <v>0.27</v>
      </c>
      <c r="N768">
        <v>50.69</v>
      </c>
      <c r="O768">
        <v>0.8</v>
      </c>
      <c r="P768">
        <v>2.89</v>
      </c>
      <c r="Q768">
        <v>9.56</v>
      </c>
      <c r="R768">
        <v>0.24</v>
      </c>
      <c r="S768">
        <v>16.09</v>
      </c>
      <c r="T768">
        <v>18.260000000000002</v>
      </c>
      <c r="U768">
        <v>0.26</v>
      </c>
      <c r="W768">
        <v>0.47</v>
      </c>
      <c r="X768">
        <v>1E-4</v>
      </c>
      <c r="Y768">
        <v>1417.15</v>
      </c>
      <c r="Z768">
        <f t="shared" si="11"/>
        <v>1E-3</v>
      </c>
    </row>
    <row r="769" spans="1:26" x14ac:dyDescent="0.3">
      <c r="A769" t="s">
        <v>835</v>
      </c>
      <c r="B769">
        <v>48.4</v>
      </c>
      <c r="C769">
        <v>2.68</v>
      </c>
      <c r="D769">
        <v>12.69</v>
      </c>
      <c r="E769">
        <v>14.99</v>
      </c>
      <c r="F769">
        <v>0.3</v>
      </c>
      <c r="G769">
        <v>6.04</v>
      </c>
      <c r="H769">
        <v>10.97</v>
      </c>
      <c r="I769">
        <v>2.4300000000000002</v>
      </c>
      <c r="J769">
        <v>0.47</v>
      </c>
      <c r="L769">
        <v>0.22</v>
      </c>
      <c r="N769">
        <v>50.34</v>
      </c>
      <c r="O769">
        <v>0.92</v>
      </c>
      <c r="P769">
        <v>3.53</v>
      </c>
      <c r="Q769">
        <v>8.8000000000000007</v>
      </c>
      <c r="R769">
        <v>0.2</v>
      </c>
      <c r="S769">
        <v>16.02</v>
      </c>
      <c r="T769">
        <v>18.239999999999998</v>
      </c>
      <c r="U769">
        <v>0.26</v>
      </c>
      <c r="W769">
        <v>0.36</v>
      </c>
      <c r="X769">
        <v>1E-4</v>
      </c>
      <c r="Y769">
        <v>1427.15</v>
      </c>
      <c r="Z769">
        <f t="shared" si="11"/>
        <v>1E-3</v>
      </c>
    </row>
    <row r="770" spans="1:26" x14ac:dyDescent="0.3">
      <c r="A770" t="s">
        <v>836</v>
      </c>
      <c r="B770">
        <v>47.47</v>
      </c>
      <c r="C770">
        <v>4.21</v>
      </c>
      <c r="D770">
        <v>11.84</v>
      </c>
      <c r="E770">
        <v>15.84</v>
      </c>
      <c r="F770">
        <v>0.23</v>
      </c>
      <c r="G770">
        <v>5.19</v>
      </c>
      <c r="H770">
        <v>9.8800000000000008</v>
      </c>
      <c r="I770">
        <v>2.46</v>
      </c>
      <c r="J770">
        <v>0.44</v>
      </c>
      <c r="L770">
        <v>0.42</v>
      </c>
      <c r="N770">
        <v>50.16</v>
      </c>
      <c r="O770">
        <v>1.1599999999999999</v>
      </c>
      <c r="P770">
        <v>2.52</v>
      </c>
      <c r="Q770">
        <v>11.27</v>
      </c>
      <c r="R770">
        <v>0.26</v>
      </c>
      <c r="S770">
        <v>15.27</v>
      </c>
      <c r="T770">
        <v>18.39</v>
      </c>
      <c r="U770">
        <v>0.24</v>
      </c>
      <c r="W770">
        <v>0.25</v>
      </c>
      <c r="X770">
        <v>1E-4</v>
      </c>
      <c r="Y770">
        <v>1411.15</v>
      </c>
      <c r="Z770">
        <f t="shared" si="11"/>
        <v>1E-3</v>
      </c>
    </row>
    <row r="771" spans="1:26" x14ac:dyDescent="0.3">
      <c r="A771" t="s">
        <v>837</v>
      </c>
      <c r="B771">
        <v>48.18</v>
      </c>
      <c r="C771">
        <v>5.2</v>
      </c>
      <c r="D771">
        <v>11.56</v>
      </c>
      <c r="E771">
        <v>16.64</v>
      </c>
      <c r="F771">
        <v>0.22</v>
      </c>
      <c r="G771">
        <v>4.78</v>
      </c>
      <c r="H771">
        <v>9.4</v>
      </c>
      <c r="I771">
        <v>2.54</v>
      </c>
      <c r="J771">
        <v>0.57999999999999996</v>
      </c>
      <c r="L771">
        <v>0.56000000000000005</v>
      </c>
      <c r="N771">
        <v>51.19</v>
      </c>
      <c r="O771">
        <v>1.26</v>
      </c>
      <c r="P771">
        <v>2.15</v>
      </c>
      <c r="Q771">
        <v>11.9</v>
      </c>
      <c r="R771">
        <v>0.32</v>
      </c>
      <c r="S771">
        <v>15.65</v>
      </c>
      <c r="T771">
        <v>17.57</v>
      </c>
      <c r="U771">
        <v>0.23</v>
      </c>
      <c r="W771">
        <v>0.28000000000000003</v>
      </c>
      <c r="X771">
        <v>1E-4</v>
      </c>
      <c r="Y771">
        <v>1390.15</v>
      </c>
      <c r="Z771">
        <f t="shared" ref="Z771:Z834" si="12">X771*10</f>
        <v>1E-3</v>
      </c>
    </row>
    <row r="772" spans="1:26" x14ac:dyDescent="0.3">
      <c r="A772" t="s">
        <v>838</v>
      </c>
      <c r="B772">
        <v>50.21</v>
      </c>
      <c r="C772">
        <v>3.83</v>
      </c>
      <c r="D772">
        <v>11.92</v>
      </c>
      <c r="E772">
        <v>15.14</v>
      </c>
      <c r="F772">
        <v>0.31</v>
      </c>
      <c r="G772">
        <v>5.27</v>
      </c>
      <c r="H772">
        <v>9.31</v>
      </c>
      <c r="I772">
        <v>2.2999999999999998</v>
      </c>
      <c r="J772">
        <v>0.28999999999999998</v>
      </c>
      <c r="K772">
        <v>7.0000000000000007E-2</v>
      </c>
      <c r="L772">
        <v>0.3</v>
      </c>
      <c r="N772">
        <v>50.41</v>
      </c>
      <c r="O772">
        <v>0.9</v>
      </c>
      <c r="P772">
        <v>3.86</v>
      </c>
      <c r="Q772">
        <v>9.59</v>
      </c>
      <c r="R772">
        <v>0.2</v>
      </c>
      <c r="S772">
        <v>14.8</v>
      </c>
      <c r="T772">
        <v>19.760000000000002</v>
      </c>
      <c r="U772">
        <v>0.31</v>
      </c>
      <c r="W772">
        <v>0.23</v>
      </c>
      <c r="X772">
        <v>1E-4</v>
      </c>
      <c r="Y772">
        <v>1409.15</v>
      </c>
      <c r="Z772">
        <f t="shared" si="12"/>
        <v>1E-3</v>
      </c>
    </row>
    <row r="773" spans="1:26" x14ac:dyDescent="0.3">
      <c r="A773" t="s">
        <v>839</v>
      </c>
      <c r="B773">
        <v>50.22</v>
      </c>
      <c r="C773">
        <v>2.7</v>
      </c>
      <c r="D773">
        <v>12.77</v>
      </c>
      <c r="E773">
        <v>14</v>
      </c>
      <c r="F773">
        <v>0.24</v>
      </c>
      <c r="G773">
        <v>5.65</v>
      </c>
      <c r="H773">
        <v>10.199999999999999</v>
      </c>
      <c r="I773">
        <v>2.79</v>
      </c>
      <c r="J773">
        <v>0.27</v>
      </c>
      <c r="K773">
        <v>0.05</v>
      </c>
      <c r="L773">
        <v>0.2</v>
      </c>
      <c r="N773">
        <v>50.52</v>
      </c>
      <c r="O773">
        <v>0.84</v>
      </c>
      <c r="P773">
        <v>3.59</v>
      </c>
      <c r="Q773">
        <v>8.92</v>
      </c>
      <c r="R773">
        <v>0.21</v>
      </c>
      <c r="S773">
        <v>15.56</v>
      </c>
      <c r="T773">
        <v>19.46</v>
      </c>
      <c r="U773">
        <v>0.27</v>
      </c>
      <c r="W773">
        <v>0.3</v>
      </c>
      <c r="X773">
        <v>1E-4</v>
      </c>
      <c r="Y773">
        <v>1431.15</v>
      </c>
      <c r="Z773">
        <f t="shared" si="12"/>
        <v>1E-3</v>
      </c>
    </row>
    <row r="774" spans="1:26" x14ac:dyDescent="0.3">
      <c r="A774" t="s">
        <v>840</v>
      </c>
      <c r="B774">
        <v>51.3</v>
      </c>
      <c r="C774">
        <v>2.21</v>
      </c>
      <c r="D774">
        <v>13.1</v>
      </c>
      <c r="E774">
        <v>11.8</v>
      </c>
      <c r="F774">
        <v>0.22</v>
      </c>
      <c r="G774">
        <v>6.82</v>
      </c>
      <c r="H774">
        <v>11.1</v>
      </c>
      <c r="I774">
        <v>3.27</v>
      </c>
      <c r="J774">
        <v>0.19</v>
      </c>
      <c r="K774">
        <v>0.03</v>
      </c>
      <c r="L774">
        <v>0.22</v>
      </c>
      <c r="N774">
        <v>52.7</v>
      </c>
      <c r="O774">
        <v>0.64</v>
      </c>
      <c r="P774">
        <v>2.2000000000000002</v>
      </c>
      <c r="Q774">
        <v>6.65</v>
      </c>
      <c r="R774">
        <v>0.16</v>
      </c>
      <c r="S774">
        <v>16.899999999999999</v>
      </c>
      <c r="T774">
        <v>20.2</v>
      </c>
      <c r="U774">
        <v>0.27</v>
      </c>
      <c r="W774">
        <v>0.68</v>
      </c>
      <c r="X774">
        <v>1E-4</v>
      </c>
      <c r="Y774">
        <v>1436.15</v>
      </c>
      <c r="Z774">
        <f t="shared" si="12"/>
        <v>1E-3</v>
      </c>
    </row>
    <row r="775" spans="1:26" x14ac:dyDescent="0.3">
      <c r="A775" t="s">
        <v>841</v>
      </c>
      <c r="B775">
        <v>48.8</v>
      </c>
      <c r="C775">
        <v>2.2200000000000002</v>
      </c>
      <c r="D775">
        <v>13.8</v>
      </c>
      <c r="E775">
        <v>12.5</v>
      </c>
      <c r="F775">
        <v>0.26</v>
      </c>
      <c r="G775">
        <v>6.35</v>
      </c>
      <c r="H775">
        <v>11.3</v>
      </c>
      <c r="I775">
        <v>3.74</v>
      </c>
      <c r="J775">
        <v>0.19</v>
      </c>
      <c r="K775">
        <v>0.06</v>
      </c>
      <c r="N775">
        <v>51.7</v>
      </c>
      <c r="O775">
        <v>0.8</v>
      </c>
      <c r="P775">
        <v>2.95</v>
      </c>
      <c r="Q775">
        <v>7.21</v>
      </c>
      <c r="R775">
        <v>0.15</v>
      </c>
      <c r="S775">
        <v>16.3</v>
      </c>
      <c r="T775">
        <v>20.3</v>
      </c>
      <c r="U775">
        <v>0.32</v>
      </c>
      <c r="W775">
        <v>0.68</v>
      </c>
      <c r="X775">
        <v>1E-4</v>
      </c>
      <c r="Y775">
        <v>1434.15</v>
      </c>
      <c r="Z775">
        <f t="shared" si="12"/>
        <v>1E-3</v>
      </c>
    </row>
    <row r="776" spans="1:26" x14ac:dyDescent="0.3">
      <c r="A776" t="s">
        <v>842</v>
      </c>
      <c r="B776">
        <v>50.4</v>
      </c>
      <c r="C776">
        <v>2.15</v>
      </c>
      <c r="D776">
        <v>13.5</v>
      </c>
      <c r="E776">
        <v>11.2</v>
      </c>
      <c r="F776">
        <v>0.24</v>
      </c>
      <c r="G776">
        <v>6.73</v>
      </c>
      <c r="H776">
        <v>11.1</v>
      </c>
      <c r="I776">
        <v>3.27</v>
      </c>
      <c r="J776">
        <v>0.17</v>
      </c>
      <c r="K776">
        <v>0.02</v>
      </c>
      <c r="N776">
        <v>51.5</v>
      </c>
      <c r="O776">
        <v>0.69</v>
      </c>
      <c r="P776">
        <v>2.61</v>
      </c>
      <c r="Q776">
        <v>6.23</v>
      </c>
      <c r="R776">
        <v>0.18</v>
      </c>
      <c r="S776">
        <v>16.899999999999999</v>
      </c>
      <c r="T776">
        <v>20.3</v>
      </c>
      <c r="U776">
        <v>0.28999999999999998</v>
      </c>
      <c r="W776">
        <v>0.7</v>
      </c>
      <c r="X776">
        <v>1E-4</v>
      </c>
      <c r="Y776">
        <v>1444.15</v>
      </c>
      <c r="Z776">
        <f t="shared" si="12"/>
        <v>1E-3</v>
      </c>
    </row>
    <row r="777" spans="1:26" x14ac:dyDescent="0.3">
      <c r="A777" t="s">
        <v>843</v>
      </c>
      <c r="B777">
        <v>52.81</v>
      </c>
      <c r="C777">
        <v>1.5</v>
      </c>
      <c r="D777">
        <v>13.86</v>
      </c>
      <c r="E777">
        <v>7.31</v>
      </c>
      <c r="F777">
        <v>0.126</v>
      </c>
      <c r="G777">
        <v>5.43</v>
      </c>
      <c r="H777">
        <v>9.09</v>
      </c>
      <c r="I777">
        <v>2.63</v>
      </c>
      <c r="J777">
        <v>1.8</v>
      </c>
      <c r="K777">
        <v>4.5999999999999999E-2</v>
      </c>
      <c r="L777">
        <v>0.30099999999999999</v>
      </c>
      <c r="N777">
        <v>49.17</v>
      </c>
      <c r="O777">
        <v>1.01</v>
      </c>
      <c r="P777">
        <v>3.27</v>
      </c>
      <c r="Q777">
        <v>7.21</v>
      </c>
      <c r="R777">
        <v>0.19</v>
      </c>
      <c r="S777">
        <v>15.86</v>
      </c>
      <c r="T777">
        <v>19.87</v>
      </c>
      <c r="U777">
        <v>0.20300000000000001</v>
      </c>
      <c r="V777">
        <v>2.1000000000000001E-2</v>
      </c>
      <c r="W777">
        <v>0.20699999999999999</v>
      </c>
      <c r="X777">
        <v>1E-4</v>
      </c>
      <c r="Y777">
        <v>1398.15</v>
      </c>
      <c r="Z777">
        <f t="shared" si="12"/>
        <v>1E-3</v>
      </c>
    </row>
    <row r="778" spans="1:26" x14ac:dyDescent="0.3">
      <c r="A778" t="s">
        <v>844</v>
      </c>
      <c r="B778">
        <v>55</v>
      </c>
      <c r="C778">
        <v>1.38</v>
      </c>
      <c r="D778">
        <v>15.39</v>
      </c>
      <c r="E778">
        <v>7.56</v>
      </c>
      <c r="F778">
        <v>0.13</v>
      </c>
      <c r="G778">
        <v>4.82</v>
      </c>
      <c r="H778">
        <v>7.77</v>
      </c>
      <c r="I778">
        <v>3.12</v>
      </c>
      <c r="J778">
        <v>1.69</v>
      </c>
      <c r="K778">
        <v>1.6E-2</v>
      </c>
      <c r="L778">
        <v>0.33400000000000002</v>
      </c>
      <c r="N778">
        <v>49.9</v>
      </c>
      <c r="O778">
        <v>0.91800000000000004</v>
      </c>
      <c r="P778">
        <v>7.34</v>
      </c>
      <c r="Q778">
        <v>7.63</v>
      </c>
      <c r="R778">
        <v>0.21199999999999999</v>
      </c>
      <c r="S778">
        <v>17.03</v>
      </c>
      <c r="T778">
        <v>13.07</v>
      </c>
      <c r="U778">
        <v>0.64900000000000002</v>
      </c>
      <c r="V778">
        <v>0.01</v>
      </c>
      <c r="W778">
        <v>0.28299999999999997</v>
      </c>
      <c r="X778">
        <v>1</v>
      </c>
      <c r="Y778">
        <v>1548.15</v>
      </c>
      <c r="Z778">
        <f t="shared" si="12"/>
        <v>10</v>
      </c>
    </row>
    <row r="779" spans="1:26" x14ac:dyDescent="0.3">
      <c r="A779" t="s">
        <v>845</v>
      </c>
      <c r="B779">
        <v>56.22</v>
      </c>
      <c r="C779">
        <v>1.51</v>
      </c>
      <c r="D779">
        <v>14.71</v>
      </c>
      <c r="E779">
        <v>7.87</v>
      </c>
      <c r="F779">
        <v>0.121</v>
      </c>
      <c r="G779">
        <v>5.48</v>
      </c>
      <c r="H779">
        <v>7.66</v>
      </c>
      <c r="I779">
        <v>2.93</v>
      </c>
      <c r="J779">
        <v>1.8</v>
      </c>
      <c r="K779">
        <v>4.1000000000000002E-2</v>
      </c>
      <c r="L779">
        <v>0.35099999999999998</v>
      </c>
      <c r="N779">
        <v>51.17</v>
      </c>
      <c r="O779">
        <v>0.49</v>
      </c>
      <c r="P779">
        <v>10.210000000000001</v>
      </c>
      <c r="Q779">
        <v>6.37</v>
      </c>
      <c r="R779">
        <v>0.16700000000000001</v>
      </c>
      <c r="S779">
        <v>13.21</v>
      </c>
      <c r="T779">
        <v>13.33</v>
      </c>
      <c r="U779">
        <v>2.4</v>
      </c>
      <c r="V779">
        <v>0.04</v>
      </c>
      <c r="W779">
        <v>0.217</v>
      </c>
      <c r="X779">
        <v>3</v>
      </c>
      <c r="Y779">
        <v>1773.15</v>
      </c>
      <c r="Z779">
        <f t="shared" si="12"/>
        <v>30</v>
      </c>
    </row>
    <row r="780" spans="1:26" x14ac:dyDescent="0.3">
      <c r="A780" t="s">
        <v>845</v>
      </c>
      <c r="B780">
        <v>56.22</v>
      </c>
      <c r="C780">
        <v>1.51</v>
      </c>
      <c r="D780">
        <v>14.71</v>
      </c>
      <c r="E780">
        <v>7.87</v>
      </c>
      <c r="F780">
        <v>0.121</v>
      </c>
      <c r="G780">
        <v>5.48</v>
      </c>
      <c r="H780">
        <v>7.66</v>
      </c>
      <c r="I780">
        <v>2.93</v>
      </c>
      <c r="J780">
        <v>1.8</v>
      </c>
      <c r="K780">
        <v>4.1000000000000002E-2</v>
      </c>
      <c r="L780">
        <v>0.35099999999999998</v>
      </c>
      <c r="N780">
        <v>51.17</v>
      </c>
      <c r="O780">
        <v>0.49</v>
      </c>
      <c r="P780">
        <v>10.210000000000001</v>
      </c>
      <c r="Q780">
        <v>6.37</v>
      </c>
      <c r="R780">
        <v>0.16700000000000001</v>
      </c>
      <c r="S780">
        <v>13.21</v>
      </c>
      <c r="T780">
        <v>13.33</v>
      </c>
      <c r="U780">
        <v>2.4</v>
      </c>
      <c r="V780">
        <v>0.04</v>
      </c>
      <c r="W780">
        <v>0.217</v>
      </c>
      <c r="X780">
        <v>3</v>
      </c>
      <c r="Y780">
        <v>1773.15</v>
      </c>
      <c r="Z780">
        <f t="shared" si="12"/>
        <v>30</v>
      </c>
    </row>
    <row r="781" spans="1:26" x14ac:dyDescent="0.3">
      <c r="A781" t="s">
        <v>846</v>
      </c>
      <c r="B781">
        <v>68.48</v>
      </c>
      <c r="C781">
        <v>1.54</v>
      </c>
      <c r="D781">
        <v>15.01</v>
      </c>
      <c r="E781">
        <v>2.23</v>
      </c>
      <c r="F781">
        <v>0.03</v>
      </c>
      <c r="G781">
        <v>0.69</v>
      </c>
      <c r="H781">
        <v>2.37</v>
      </c>
      <c r="I781">
        <v>2.37</v>
      </c>
      <c r="J781">
        <v>2.73</v>
      </c>
      <c r="K781">
        <v>0.02</v>
      </c>
      <c r="N781">
        <v>50.96</v>
      </c>
      <c r="O781">
        <v>1.47</v>
      </c>
      <c r="P781">
        <v>15.58</v>
      </c>
      <c r="Q781">
        <v>5.91</v>
      </c>
      <c r="R781">
        <v>0.01</v>
      </c>
      <c r="S781">
        <v>7.51</v>
      </c>
      <c r="T781">
        <v>13.71</v>
      </c>
      <c r="U781">
        <v>4.74</v>
      </c>
      <c r="V781">
        <v>0.01</v>
      </c>
      <c r="W781">
        <v>0.04</v>
      </c>
      <c r="X781">
        <v>3</v>
      </c>
      <c r="Y781">
        <v>1473.15</v>
      </c>
      <c r="Z781">
        <f t="shared" si="12"/>
        <v>30</v>
      </c>
    </row>
    <row r="782" spans="1:26" x14ac:dyDescent="0.3">
      <c r="A782" t="s">
        <v>846</v>
      </c>
      <c r="B782">
        <v>68.48</v>
      </c>
      <c r="C782">
        <v>1.54</v>
      </c>
      <c r="D782">
        <v>15.01</v>
      </c>
      <c r="E782">
        <v>2.23</v>
      </c>
      <c r="F782">
        <v>0.03</v>
      </c>
      <c r="G782">
        <v>0.69</v>
      </c>
      <c r="H782">
        <v>2.37</v>
      </c>
      <c r="I782">
        <v>2.37</v>
      </c>
      <c r="J782">
        <v>2.73</v>
      </c>
      <c r="K782">
        <v>0.02</v>
      </c>
      <c r="N782">
        <v>50.96</v>
      </c>
      <c r="O782">
        <v>1.47</v>
      </c>
      <c r="P782">
        <v>15.58</v>
      </c>
      <c r="Q782">
        <v>5.91</v>
      </c>
      <c r="R782">
        <v>0.01</v>
      </c>
      <c r="S782">
        <v>7.51</v>
      </c>
      <c r="T782">
        <v>13.71</v>
      </c>
      <c r="U782">
        <v>4.74</v>
      </c>
      <c r="V782">
        <v>0.01</v>
      </c>
      <c r="W782">
        <v>0.04</v>
      </c>
      <c r="X782">
        <v>3</v>
      </c>
      <c r="Y782">
        <v>1473.15</v>
      </c>
      <c r="Z782">
        <f t="shared" si="12"/>
        <v>30</v>
      </c>
    </row>
    <row r="783" spans="1:26" x14ac:dyDescent="0.3">
      <c r="A783" t="s">
        <v>847</v>
      </c>
      <c r="B783">
        <v>26.19</v>
      </c>
      <c r="C783">
        <v>2</v>
      </c>
      <c r="D783">
        <v>6.28</v>
      </c>
      <c r="E783">
        <v>5.73</v>
      </c>
      <c r="F783">
        <v>0.2</v>
      </c>
      <c r="G783">
        <v>13.84</v>
      </c>
      <c r="H783">
        <v>13.17</v>
      </c>
      <c r="I783">
        <v>1.94</v>
      </c>
      <c r="J783">
        <v>7.71</v>
      </c>
      <c r="K783">
        <v>0.16</v>
      </c>
      <c r="N783">
        <v>52.85</v>
      </c>
      <c r="O783">
        <v>0.53</v>
      </c>
      <c r="P783">
        <v>3.71</v>
      </c>
      <c r="Q783">
        <v>4.8600000000000003</v>
      </c>
      <c r="R783">
        <v>0.17</v>
      </c>
      <c r="S783">
        <v>18.72</v>
      </c>
      <c r="T783">
        <v>17.43</v>
      </c>
      <c r="U783">
        <v>0.94</v>
      </c>
      <c r="V783">
        <v>0.18</v>
      </c>
      <c r="W783">
        <v>0.64</v>
      </c>
      <c r="X783">
        <v>2.5</v>
      </c>
      <c r="Y783">
        <v>1523.15</v>
      </c>
      <c r="Z783">
        <f t="shared" si="12"/>
        <v>25</v>
      </c>
    </row>
    <row r="784" spans="1:26" x14ac:dyDescent="0.3">
      <c r="A784" t="s">
        <v>848</v>
      </c>
      <c r="B784">
        <v>48.17</v>
      </c>
      <c r="C784">
        <v>0.67</v>
      </c>
      <c r="D784">
        <v>15.91</v>
      </c>
      <c r="E784">
        <v>7.13</v>
      </c>
      <c r="F784">
        <v>0.16</v>
      </c>
      <c r="G784">
        <v>11.33</v>
      </c>
      <c r="H784">
        <v>12.67</v>
      </c>
      <c r="I784">
        <v>1.66</v>
      </c>
      <c r="J784">
        <v>0.08</v>
      </c>
      <c r="K784">
        <v>0.19</v>
      </c>
      <c r="N784">
        <v>52.57</v>
      </c>
      <c r="O784">
        <v>0.26</v>
      </c>
      <c r="P784">
        <v>4.9800000000000004</v>
      </c>
      <c r="Q784">
        <v>4.05</v>
      </c>
      <c r="R784">
        <v>0.15</v>
      </c>
      <c r="S784">
        <v>19.62</v>
      </c>
      <c r="T784">
        <v>18.09</v>
      </c>
      <c r="U784">
        <v>0.32</v>
      </c>
      <c r="V784">
        <v>0.01</v>
      </c>
      <c r="W784">
        <v>1.26</v>
      </c>
      <c r="X784">
        <v>1</v>
      </c>
      <c r="Y784">
        <v>1513.15</v>
      </c>
      <c r="Z784">
        <f t="shared" si="12"/>
        <v>10</v>
      </c>
    </row>
    <row r="785" spans="1:26" x14ac:dyDescent="0.3">
      <c r="A785" t="s">
        <v>849</v>
      </c>
      <c r="B785">
        <v>47.15</v>
      </c>
      <c r="C785">
        <v>0.65</v>
      </c>
      <c r="D785">
        <v>17.760000000000002</v>
      </c>
      <c r="E785">
        <v>7.59</v>
      </c>
      <c r="F785">
        <v>0.22</v>
      </c>
      <c r="G785">
        <v>9.7899999999999991</v>
      </c>
      <c r="H785">
        <v>11.48</v>
      </c>
      <c r="I785">
        <v>2.0499999999999998</v>
      </c>
      <c r="J785">
        <v>0.09</v>
      </c>
      <c r="K785">
        <v>0.09</v>
      </c>
      <c r="N785">
        <v>52.04</v>
      </c>
      <c r="O785">
        <v>0.41</v>
      </c>
      <c r="P785">
        <v>5.96</v>
      </c>
      <c r="Q785">
        <v>4.95</v>
      </c>
      <c r="R785">
        <v>0.17</v>
      </c>
      <c r="S785">
        <v>18.95</v>
      </c>
      <c r="T785">
        <v>17.47</v>
      </c>
      <c r="U785">
        <v>0.42</v>
      </c>
      <c r="V785">
        <v>0.01</v>
      </c>
      <c r="W785">
        <v>0.54</v>
      </c>
      <c r="X785">
        <v>1</v>
      </c>
      <c r="Y785">
        <v>1483.15</v>
      </c>
      <c r="Z785">
        <f t="shared" si="12"/>
        <v>10</v>
      </c>
    </row>
    <row r="786" spans="1:26" x14ac:dyDescent="0.3">
      <c r="A786" t="s">
        <v>850</v>
      </c>
      <c r="B786">
        <v>50.19</v>
      </c>
      <c r="C786">
        <v>0.76</v>
      </c>
      <c r="D786">
        <v>18.88</v>
      </c>
      <c r="E786">
        <v>7.17</v>
      </c>
      <c r="F786">
        <v>0.2</v>
      </c>
      <c r="G786">
        <v>5.96</v>
      </c>
      <c r="H786">
        <v>9.35</v>
      </c>
      <c r="I786">
        <v>2.89</v>
      </c>
      <c r="J786">
        <v>0.17</v>
      </c>
      <c r="K786">
        <v>0.02</v>
      </c>
      <c r="N786">
        <v>50.55</v>
      </c>
      <c r="O786">
        <v>0.49</v>
      </c>
      <c r="P786">
        <v>8.1300000000000008</v>
      </c>
      <c r="Q786">
        <v>5.44</v>
      </c>
      <c r="R786">
        <v>0.18</v>
      </c>
      <c r="S786">
        <v>16.309999999999999</v>
      </c>
      <c r="T786">
        <v>19.29</v>
      </c>
      <c r="U786">
        <v>0.52</v>
      </c>
      <c r="V786">
        <v>0.01</v>
      </c>
      <c r="W786">
        <v>0.49</v>
      </c>
      <c r="X786">
        <v>1</v>
      </c>
      <c r="Y786">
        <v>1393.15</v>
      </c>
      <c r="Z786">
        <f t="shared" si="12"/>
        <v>10</v>
      </c>
    </row>
    <row r="787" spans="1:26" x14ac:dyDescent="0.3">
      <c r="A787" t="s">
        <v>851</v>
      </c>
      <c r="B787">
        <v>49.81</v>
      </c>
      <c r="C787">
        <v>0.72</v>
      </c>
      <c r="D787">
        <v>18.53</v>
      </c>
      <c r="E787">
        <v>7.3</v>
      </c>
      <c r="F787">
        <v>0.13</v>
      </c>
      <c r="G787">
        <v>8.5399999999999991</v>
      </c>
      <c r="H787">
        <v>10.73</v>
      </c>
      <c r="I787">
        <v>2.1800000000000002</v>
      </c>
      <c r="J787">
        <v>0.12</v>
      </c>
      <c r="K787">
        <v>0.08</v>
      </c>
      <c r="N787">
        <v>51.34</v>
      </c>
      <c r="O787">
        <v>0.3</v>
      </c>
      <c r="P787">
        <v>7.1</v>
      </c>
      <c r="Q787">
        <v>4.8899999999999997</v>
      </c>
      <c r="R787">
        <v>0.14000000000000001</v>
      </c>
      <c r="S787">
        <v>17.89</v>
      </c>
      <c r="T787">
        <v>17.87</v>
      </c>
      <c r="U787">
        <v>0.44</v>
      </c>
      <c r="V787">
        <v>0.01</v>
      </c>
      <c r="W787">
        <v>1</v>
      </c>
      <c r="X787">
        <v>1</v>
      </c>
      <c r="Y787">
        <v>1453.15</v>
      </c>
      <c r="Z787">
        <f t="shared" si="12"/>
        <v>10</v>
      </c>
    </row>
    <row r="788" spans="1:26" x14ac:dyDescent="0.3">
      <c r="A788" t="s">
        <v>852</v>
      </c>
      <c r="B788">
        <v>49.77</v>
      </c>
      <c r="C788">
        <v>0.78</v>
      </c>
      <c r="D788">
        <v>19.36</v>
      </c>
      <c r="E788">
        <v>7.13</v>
      </c>
      <c r="F788">
        <v>0.17</v>
      </c>
      <c r="G788">
        <v>7.38</v>
      </c>
      <c r="H788">
        <v>10.31</v>
      </c>
      <c r="I788">
        <v>2.5499999999999998</v>
      </c>
      <c r="J788">
        <v>0.15</v>
      </c>
      <c r="K788">
        <v>0.03</v>
      </c>
      <c r="N788">
        <v>50.47</v>
      </c>
      <c r="O788">
        <v>0.41</v>
      </c>
      <c r="P788">
        <v>7.69</v>
      </c>
      <c r="Q788">
        <v>5.14</v>
      </c>
      <c r="R788">
        <v>0.16</v>
      </c>
      <c r="S788">
        <v>16.95</v>
      </c>
      <c r="T788">
        <v>19.04</v>
      </c>
      <c r="U788">
        <v>0.47</v>
      </c>
      <c r="V788">
        <v>0.01</v>
      </c>
      <c r="W788">
        <v>0.46</v>
      </c>
      <c r="X788">
        <v>1</v>
      </c>
      <c r="Y788">
        <v>1423.15</v>
      </c>
      <c r="Z788">
        <f t="shared" si="12"/>
        <v>10</v>
      </c>
    </row>
    <row r="789" spans="1:26" x14ac:dyDescent="0.3">
      <c r="A789" t="s">
        <v>853</v>
      </c>
      <c r="B789">
        <v>50.64</v>
      </c>
      <c r="C789">
        <v>0.71</v>
      </c>
      <c r="D789">
        <v>16.73</v>
      </c>
      <c r="E789">
        <v>7.66</v>
      </c>
      <c r="F789">
        <v>0.15</v>
      </c>
      <c r="G789">
        <v>8.7200000000000006</v>
      </c>
      <c r="H789">
        <v>11.13</v>
      </c>
      <c r="I789">
        <v>2.2999999999999998</v>
      </c>
      <c r="J789">
        <v>0.14000000000000001</v>
      </c>
      <c r="K789">
        <v>0.04</v>
      </c>
      <c r="N789">
        <v>52.7</v>
      </c>
      <c r="O789">
        <v>0.23</v>
      </c>
      <c r="P789">
        <v>5.99</v>
      </c>
      <c r="Q789">
        <v>5.64</v>
      </c>
      <c r="R789">
        <v>0.15</v>
      </c>
      <c r="S789">
        <v>19.190000000000001</v>
      </c>
      <c r="T789">
        <v>15.19</v>
      </c>
      <c r="U789">
        <v>0.45</v>
      </c>
      <c r="V789">
        <v>0.02</v>
      </c>
      <c r="W789">
        <v>0.6</v>
      </c>
      <c r="X789">
        <v>1</v>
      </c>
      <c r="Y789">
        <v>1513.15</v>
      </c>
      <c r="Z789">
        <f t="shared" si="12"/>
        <v>10</v>
      </c>
    </row>
    <row r="790" spans="1:26" x14ac:dyDescent="0.3">
      <c r="A790" t="s">
        <v>854</v>
      </c>
      <c r="B790">
        <v>51.64</v>
      </c>
      <c r="C790">
        <v>0.88</v>
      </c>
      <c r="D790">
        <v>17.27</v>
      </c>
      <c r="E790">
        <v>8.4</v>
      </c>
      <c r="F790">
        <v>0.13</v>
      </c>
      <c r="G790">
        <v>6.88</v>
      </c>
      <c r="H790">
        <v>10.26</v>
      </c>
      <c r="I790">
        <v>2.82</v>
      </c>
      <c r="J790">
        <v>0.2</v>
      </c>
      <c r="K790">
        <v>0.01</v>
      </c>
      <c r="N790">
        <v>52.04</v>
      </c>
      <c r="O790">
        <v>0.46</v>
      </c>
      <c r="P790">
        <v>6.26</v>
      </c>
      <c r="Q790">
        <v>7.56</v>
      </c>
      <c r="R790">
        <v>0.17</v>
      </c>
      <c r="S790">
        <v>16.329999999999998</v>
      </c>
      <c r="T790">
        <v>17.149999999999999</v>
      </c>
      <c r="U790">
        <v>0.56999999999999995</v>
      </c>
      <c r="V790">
        <v>0.01</v>
      </c>
      <c r="W790">
        <v>0.17</v>
      </c>
      <c r="X790">
        <v>1</v>
      </c>
      <c r="Y790">
        <v>1483.15</v>
      </c>
      <c r="Z790">
        <f t="shared" si="12"/>
        <v>10</v>
      </c>
    </row>
    <row r="791" spans="1:26" x14ac:dyDescent="0.3">
      <c r="A791" t="s">
        <v>855</v>
      </c>
      <c r="B791">
        <v>52.24</v>
      </c>
      <c r="C791">
        <v>0.91</v>
      </c>
      <c r="D791">
        <v>17.57</v>
      </c>
      <c r="E791">
        <v>8.1999999999999993</v>
      </c>
      <c r="F791">
        <v>0.14000000000000001</v>
      </c>
      <c r="G791">
        <v>5.9</v>
      </c>
      <c r="H791">
        <v>9.34</v>
      </c>
      <c r="I791">
        <v>3.26</v>
      </c>
      <c r="J791">
        <v>0.26</v>
      </c>
      <c r="K791">
        <v>0.02</v>
      </c>
      <c r="N791">
        <v>50.54</v>
      </c>
      <c r="O791">
        <v>0.7</v>
      </c>
      <c r="P791">
        <v>6.16</v>
      </c>
      <c r="Q791">
        <v>9.35</v>
      </c>
      <c r="R791">
        <v>0.19</v>
      </c>
      <c r="S791">
        <v>16.18</v>
      </c>
      <c r="T791">
        <v>16.010000000000002</v>
      </c>
      <c r="U791">
        <v>0.6</v>
      </c>
      <c r="V791">
        <v>0.01</v>
      </c>
      <c r="W791">
        <v>0.04</v>
      </c>
      <c r="X791">
        <v>1</v>
      </c>
      <c r="Y791">
        <v>1453.15</v>
      </c>
      <c r="Z791">
        <f t="shared" si="12"/>
        <v>10</v>
      </c>
    </row>
    <row r="792" spans="1:26" x14ac:dyDescent="0.3">
      <c r="A792" t="s">
        <v>856</v>
      </c>
      <c r="B792">
        <v>55.87</v>
      </c>
      <c r="C792">
        <v>1.34</v>
      </c>
      <c r="D792">
        <v>16.02</v>
      </c>
      <c r="E792">
        <v>9.73</v>
      </c>
      <c r="F792">
        <v>0.14000000000000001</v>
      </c>
      <c r="G792">
        <v>3.74</v>
      </c>
      <c r="H792">
        <v>7.14</v>
      </c>
      <c r="I792">
        <v>3.85</v>
      </c>
      <c r="J792">
        <v>0.54</v>
      </c>
      <c r="K792">
        <v>0.01</v>
      </c>
      <c r="N792">
        <v>51.53</v>
      </c>
      <c r="O792">
        <v>0.66</v>
      </c>
      <c r="P792">
        <v>4.03</v>
      </c>
      <c r="Q792">
        <v>12.89</v>
      </c>
      <c r="R792">
        <v>0.28999999999999998</v>
      </c>
      <c r="S792">
        <v>14.61</v>
      </c>
      <c r="T792">
        <v>15.78</v>
      </c>
      <c r="U792">
        <v>0.65</v>
      </c>
      <c r="V792">
        <v>0.01</v>
      </c>
      <c r="W792">
        <v>0.03</v>
      </c>
      <c r="X792">
        <v>1</v>
      </c>
      <c r="Y792">
        <v>1423.15</v>
      </c>
      <c r="Z792">
        <f t="shared" si="12"/>
        <v>10</v>
      </c>
    </row>
    <row r="793" spans="1:26" x14ac:dyDescent="0.3">
      <c r="A793" t="s">
        <v>857</v>
      </c>
      <c r="B793">
        <v>60.66</v>
      </c>
      <c r="C793">
        <v>1.91</v>
      </c>
      <c r="D793">
        <v>13.81</v>
      </c>
      <c r="E793">
        <v>8.6999999999999993</v>
      </c>
      <c r="F793">
        <v>0.13</v>
      </c>
      <c r="G793">
        <v>1.63</v>
      </c>
      <c r="H793">
        <v>5.03</v>
      </c>
      <c r="I793">
        <v>4.09</v>
      </c>
      <c r="J793">
        <v>0.85</v>
      </c>
      <c r="K793">
        <v>0.02</v>
      </c>
      <c r="N793">
        <v>50.92</v>
      </c>
      <c r="O793">
        <v>0.97</v>
      </c>
      <c r="P793">
        <v>2.44</v>
      </c>
      <c r="Q793">
        <v>17.88</v>
      </c>
      <c r="R793">
        <v>0.38</v>
      </c>
      <c r="S793">
        <v>12.12</v>
      </c>
      <c r="T793">
        <v>15.25</v>
      </c>
      <c r="U793">
        <v>0.59</v>
      </c>
      <c r="V793">
        <v>0.01</v>
      </c>
      <c r="W793">
        <v>0.06</v>
      </c>
      <c r="X793">
        <v>1</v>
      </c>
      <c r="Y793">
        <v>1393.15</v>
      </c>
      <c r="Z793">
        <f t="shared" si="12"/>
        <v>10</v>
      </c>
    </row>
    <row r="794" spans="1:26" x14ac:dyDescent="0.3">
      <c r="A794" t="s">
        <v>858</v>
      </c>
      <c r="B794">
        <v>65.72</v>
      </c>
      <c r="C794">
        <v>1.32</v>
      </c>
      <c r="D794">
        <v>12.27</v>
      </c>
      <c r="E794">
        <v>7.53</v>
      </c>
      <c r="F794">
        <v>0.14000000000000001</v>
      </c>
      <c r="G794">
        <v>0.57999999999999996</v>
      </c>
      <c r="H794">
        <v>3.32</v>
      </c>
      <c r="I794">
        <v>4.13</v>
      </c>
      <c r="J794">
        <v>2.15</v>
      </c>
      <c r="K794">
        <v>0.02</v>
      </c>
      <c r="N794">
        <v>48.66</v>
      </c>
      <c r="O794">
        <v>0.85</v>
      </c>
      <c r="P794">
        <v>1.82</v>
      </c>
      <c r="Q794">
        <v>26.32</v>
      </c>
      <c r="R794">
        <v>0.63</v>
      </c>
      <c r="S794">
        <v>7.89</v>
      </c>
      <c r="T794">
        <v>12.75</v>
      </c>
      <c r="U794">
        <v>0.39</v>
      </c>
      <c r="V794">
        <v>0.03</v>
      </c>
      <c r="W794">
        <v>0.03</v>
      </c>
      <c r="X794">
        <v>1</v>
      </c>
      <c r="Y794">
        <v>1333.15</v>
      </c>
      <c r="Z794">
        <f t="shared" si="12"/>
        <v>10</v>
      </c>
    </row>
    <row r="795" spans="1:26" x14ac:dyDescent="0.3">
      <c r="A795" t="s">
        <v>859</v>
      </c>
      <c r="B795">
        <v>51.03</v>
      </c>
      <c r="C795">
        <v>0.6</v>
      </c>
      <c r="D795">
        <v>14.84</v>
      </c>
      <c r="E795">
        <v>7.28</v>
      </c>
      <c r="F795">
        <v>0.13</v>
      </c>
      <c r="G795">
        <v>10.67</v>
      </c>
      <c r="H795">
        <v>12.19</v>
      </c>
      <c r="I795">
        <v>1.94</v>
      </c>
      <c r="J795">
        <v>0.14000000000000001</v>
      </c>
      <c r="K795">
        <v>0.19</v>
      </c>
      <c r="N795">
        <v>52.32</v>
      </c>
      <c r="O795">
        <v>0.26</v>
      </c>
      <c r="P795">
        <v>4.24</v>
      </c>
      <c r="Q795">
        <v>4.01</v>
      </c>
      <c r="R795">
        <v>0.11</v>
      </c>
      <c r="S795">
        <v>19.98</v>
      </c>
      <c r="T795">
        <v>18.11</v>
      </c>
      <c r="U795">
        <v>0.31</v>
      </c>
      <c r="W795">
        <v>1.25</v>
      </c>
      <c r="X795">
        <v>0.7</v>
      </c>
      <c r="Y795">
        <v>1513.15</v>
      </c>
      <c r="Z795">
        <f t="shared" si="12"/>
        <v>7</v>
      </c>
    </row>
    <row r="796" spans="1:26" x14ac:dyDescent="0.3">
      <c r="A796" t="s">
        <v>860</v>
      </c>
      <c r="B796">
        <v>51.16</v>
      </c>
      <c r="C796">
        <v>0.73</v>
      </c>
      <c r="D796">
        <v>15.95</v>
      </c>
      <c r="E796">
        <v>7.98</v>
      </c>
      <c r="F796">
        <v>0.14000000000000001</v>
      </c>
      <c r="G796">
        <v>7.92</v>
      </c>
      <c r="H796">
        <v>11.71</v>
      </c>
      <c r="I796">
        <v>2.5099999999999998</v>
      </c>
      <c r="J796">
        <v>0.21</v>
      </c>
      <c r="K796">
        <v>0.05</v>
      </c>
      <c r="N796">
        <v>51.92</v>
      </c>
      <c r="O796">
        <v>0.28000000000000003</v>
      </c>
      <c r="P796">
        <v>4.3</v>
      </c>
      <c r="Q796">
        <v>5.98</v>
      </c>
      <c r="R796">
        <v>0.17</v>
      </c>
      <c r="S796">
        <v>18.86</v>
      </c>
      <c r="T796">
        <v>17.78</v>
      </c>
      <c r="U796">
        <v>0.37</v>
      </c>
      <c r="V796">
        <v>0.01</v>
      </c>
      <c r="W796">
        <v>0.49</v>
      </c>
      <c r="X796">
        <v>0.7</v>
      </c>
      <c r="Y796">
        <v>1483.15</v>
      </c>
      <c r="Z796">
        <f t="shared" si="12"/>
        <v>7</v>
      </c>
    </row>
    <row r="797" spans="1:26" x14ac:dyDescent="0.3">
      <c r="A797" t="s">
        <v>861</v>
      </c>
      <c r="B797">
        <v>51.8</v>
      </c>
      <c r="C797">
        <v>0.95</v>
      </c>
      <c r="D797">
        <v>15.77</v>
      </c>
      <c r="E797">
        <v>9.82</v>
      </c>
      <c r="F797">
        <v>0.16</v>
      </c>
      <c r="G797">
        <v>7.2</v>
      </c>
      <c r="H797">
        <v>10.220000000000001</v>
      </c>
      <c r="I797">
        <v>2.88</v>
      </c>
      <c r="J797">
        <v>0.31</v>
      </c>
      <c r="K797">
        <v>0.02</v>
      </c>
      <c r="N797">
        <v>52.64</v>
      </c>
      <c r="O797">
        <v>0.42</v>
      </c>
      <c r="P797">
        <v>3.59</v>
      </c>
      <c r="Q797">
        <v>7.61</v>
      </c>
      <c r="R797">
        <v>0.19</v>
      </c>
      <c r="S797">
        <v>17.72</v>
      </c>
      <c r="T797">
        <v>18.52</v>
      </c>
      <c r="U797">
        <v>0.38</v>
      </c>
      <c r="V797">
        <v>0.01</v>
      </c>
      <c r="W797">
        <v>0.13</v>
      </c>
      <c r="X797">
        <v>0.7</v>
      </c>
      <c r="Y797">
        <v>1453.15</v>
      </c>
      <c r="Z797">
        <f t="shared" si="12"/>
        <v>7</v>
      </c>
    </row>
    <row r="798" spans="1:26" x14ac:dyDescent="0.3">
      <c r="A798" t="s">
        <v>862</v>
      </c>
      <c r="B798">
        <v>52.63</v>
      </c>
      <c r="C798">
        <v>1.77</v>
      </c>
      <c r="D798">
        <v>14.78</v>
      </c>
      <c r="E798">
        <v>12.35</v>
      </c>
      <c r="F798">
        <v>0.19</v>
      </c>
      <c r="G798">
        <v>4.32</v>
      </c>
      <c r="H798">
        <v>8.2200000000000006</v>
      </c>
      <c r="I798">
        <v>3.47</v>
      </c>
      <c r="J798">
        <v>0.74</v>
      </c>
      <c r="K798">
        <v>0.02</v>
      </c>
      <c r="N798">
        <v>51.73</v>
      </c>
      <c r="O798">
        <v>0.73</v>
      </c>
      <c r="P798">
        <v>2.5</v>
      </c>
      <c r="Q798">
        <v>13.9</v>
      </c>
      <c r="R798">
        <v>0.36</v>
      </c>
      <c r="S798">
        <v>16.62</v>
      </c>
      <c r="T798">
        <v>14.34</v>
      </c>
      <c r="U798">
        <v>0.37</v>
      </c>
      <c r="V798">
        <v>0.01</v>
      </c>
      <c r="W798">
        <v>0.09</v>
      </c>
      <c r="X798">
        <v>0.7</v>
      </c>
      <c r="Y798">
        <v>1423.15</v>
      </c>
      <c r="Z798">
        <f t="shared" si="12"/>
        <v>7</v>
      </c>
    </row>
    <row r="799" spans="1:26" x14ac:dyDescent="0.3">
      <c r="A799" t="s">
        <v>863</v>
      </c>
      <c r="B799">
        <v>53.13</v>
      </c>
      <c r="C799">
        <v>2.54</v>
      </c>
      <c r="D799">
        <v>13.65</v>
      </c>
      <c r="E799">
        <v>14.42</v>
      </c>
      <c r="F799">
        <v>0.22</v>
      </c>
      <c r="G799">
        <v>2.9</v>
      </c>
      <c r="H799">
        <v>6.91</v>
      </c>
      <c r="I799">
        <v>3.6</v>
      </c>
      <c r="J799">
        <v>1.25</v>
      </c>
      <c r="K799">
        <v>0.02</v>
      </c>
      <c r="N799">
        <v>50.78</v>
      </c>
      <c r="O799">
        <v>0.89</v>
      </c>
      <c r="P799">
        <v>2.13</v>
      </c>
      <c r="Q799">
        <v>19.190000000000001</v>
      </c>
      <c r="R799">
        <v>0.42</v>
      </c>
      <c r="S799">
        <v>14.5</v>
      </c>
      <c r="T799">
        <v>12.88</v>
      </c>
      <c r="U799">
        <v>0.3</v>
      </c>
      <c r="V799">
        <v>0.01</v>
      </c>
      <c r="W799">
        <v>0.09</v>
      </c>
      <c r="X799">
        <v>0.7</v>
      </c>
      <c r="Y799">
        <v>1393.15</v>
      </c>
      <c r="Z799">
        <f t="shared" si="12"/>
        <v>7</v>
      </c>
    </row>
    <row r="800" spans="1:26" x14ac:dyDescent="0.3">
      <c r="A800" t="s">
        <v>864</v>
      </c>
      <c r="B800">
        <v>54.74</v>
      </c>
      <c r="C800">
        <v>1.47</v>
      </c>
      <c r="D800">
        <v>14.86</v>
      </c>
      <c r="E800">
        <v>7.99</v>
      </c>
      <c r="F800">
        <v>0.16</v>
      </c>
      <c r="G800">
        <v>4.7</v>
      </c>
      <c r="H800">
        <v>9.06</v>
      </c>
      <c r="I800">
        <v>3.07</v>
      </c>
      <c r="J800">
        <v>0.31</v>
      </c>
      <c r="K800">
        <v>0.04</v>
      </c>
      <c r="N800">
        <v>52.81</v>
      </c>
      <c r="O800">
        <v>0.46</v>
      </c>
      <c r="P800">
        <v>2.5099999999999998</v>
      </c>
      <c r="Q800">
        <v>7.72</v>
      </c>
      <c r="R800">
        <v>0.19</v>
      </c>
      <c r="S800">
        <v>18.440000000000001</v>
      </c>
      <c r="T800">
        <v>16.68</v>
      </c>
      <c r="U800">
        <v>0.35</v>
      </c>
      <c r="V800">
        <v>0.01</v>
      </c>
      <c r="W800">
        <v>0.56999999999999995</v>
      </c>
      <c r="X800">
        <v>0.7</v>
      </c>
      <c r="Y800">
        <v>1423.15</v>
      </c>
      <c r="Z800">
        <f t="shared" si="12"/>
        <v>7</v>
      </c>
    </row>
    <row r="801" spans="1:26" x14ac:dyDescent="0.3">
      <c r="A801" t="s">
        <v>865</v>
      </c>
      <c r="B801">
        <v>50.72</v>
      </c>
      <c r="C801">
        <v>0.72</v>
      </c>
      <c r="D801">
        <v>16.91</v>
      </c>
      <c r="E801">
        <v>7.69</v>
      </c>
      <c r="F801">
        <v>0.21</v>
      </c>
      <c r="G801">
        <v>8.7200000000000006</v>
      </c>
      <c r="H801">
        <v>12.26</v>
      </c>
      <c r="I801">
        <v>2.13</v>
      </c>
      <c r="J801">
        <v>0.11</v>
      </c>
      <c r="K801">
        <v>0.1</v>
      </c>
      <c r="N801">
        <v>52.45</v>
      </c>
      <c r="O801">
        <v>0.25</v>
      </c>
      <c r="P801">
        <v>5.08</v>
      </c>
      <c r="Q801">
        <v>5.64</v>
      </c>
      <c r="R801">
        <v>0.22</v>
      </c>
      <c r="S801">
        <v>19.86</v>
      </c>
      <c r="T801">
        <v>16.53</v>
      </c>
      <c r="U801">
        <v>0.31</v>
      </c>
      <c r="W801">
        <v>1.02</v>
      </c>
      <c r="X801">
        <v>0.7</v>
      </c>
      <c r="Y801">
        <v>1483.15</v>
      </c>
      <c r="Z801">
        <f t="shared" si="12"/>
        <v>7</v>
      </c>
    </row>
    <row r="802" spans="1:26" x14ac:dyDescent="0.3">
      <c r="A802" t="s">
        <v>866</v>
      </c>
      <c r="B802">
        <v>52.08</v>
      </c>
      <c r="C802">
        <v>1.1399999999999999</v>
      </c>
      <c r="D802">
        <v>16.760000000000002</v>
      </c>
      <c r="E802">
        <v>8.1</v>
      </c>
      <c r="F802">
        <v>0.17</v>
      </c>
      <c r="G802">
        <v>7.05</v>
      </c>
      <c r="H802">
        <v>10.53</v>
      </c>
      <c r="I802">
        <v>2.81</v>
      </c>
      <c r="J802">
        <v>0.17</v>
      </c>
      <c r="K802">
        <v>0.06</v>
      </c>
      <c r="N802">
        <v>53.34</v>
      </c>
      <c r="O802">
        <v>0.37</v>
      </c>
      <c r="P802">
        <v>3.61</v>
      </c>
      <c r="Q802">
        <v>6.26</v>
      </c>
      <c r="R802">
        <v>0.21</v>
      </c>
      <c r="S802">
        <v>18.78</v>
      </c>
      <c r="T802">
        <v>17.5</v>
      </c>
      <c r="U802">
        <v>0.4</v>
      </c>
      <c r="V802">
        <v>0.01</v>
      </c>
      <c r="W802">
        <v>0.51</v>
      </c>
      <c r="X802">
        <v>0.7</v>
      </c>
      <c r="Y802">
        <v>1453.15</v>
      </c>
      <c r="Z802">
        <f t="shared" si="12"/>
        <v>7</v>
      </c>
    </row>
    <row r="803" spans="1:26" x14ac:dyDescent="0.3">
      <c r="A803" t="s">
        <v>867</v>
      </c>
      <c r="B803">
        <v>46.6</v>
      </c>
      <c r="C803">
        <v>2.4</v>
      </c>
      <c r="D803">
        <v>13.2</v>
      </c>
      <c r="E803">
        <v>12.7</v>
      </c>
      <c r="F803">
        <v>0.2</v>
      </c>
      <c r="G803">
        <v>11.7</v>
      </c>
      <c r="H803">
        <v>9.6999999999999993</v>
      </c>
      <c r="I803">
        <v>2.1</v>
      </c>
      <c r="J803">
        <v>0.34</v>
      </c>
      <c r="K803">
        <v>7.0000000000000007E-2</v>
      </c>
      <c r="L803">
        <v>0.33</v>
      </c>
      <c r="N803">
        <v>53.4</v>
      </c>
      <c r="O803">
        <v>0.37</v>
      </c>
      <c r="P803">
        <v>5.6</v>
      </c>
      <c r="Q803">
        <v>9.3000000000000007</v>
      </c>
      <c r="R803">
        <v>0.15</v>
      </c>
      <c r="S803">
        <v>23.3</v>
      </c>
      <c r="T803">
        <v>8.1999999999999993</v>
      </c>
      <c r="U803">
        <v>0.5</v>
      </c>
      <c r="W803">
        <v>0.01</v>
      </c>
      <c r="X803">
        <v>2.0299999999999998</v>
      </c>
      <c r="Y803">
        <v>1663.15</v>
      </c>
      <c r="Z803">
        <f t="shared" si="12"/>
        <v>20.299999999999997</v>
      </c>
    </row>
    <row r="804" spans="1:26" x14ac:dyDescent="0.3">
      <c r="A804" t="s">
        <v>868</v>
      </c>
      <c r="B804">
        <v>45.4</v>
      </c>
      <c r="C804">
        <v>3.08</v>
      </c>
      <c r="D804">
        <v>14.2</v>
      </c>
      <c r="E804">
        <v>13.1</v>
      </c>
      <c r="F804">
        <v>0.2</v>
      </c>
      <c r="G804">
        <v>9.6</v>
      </c>
      <c r="H804">
        <v>9.4</v>
      </c>
      <c r="I804">
        <v>2.8</v>
      </c>
      <c r="J804">
        <v>0.48</v>
      </c>
      <c r="K804">
        <v>0.01</v>
      </c>
      <c r="L804">
        <v>0.41</v>
      </c>
      <c r="N804">
        <v>50.7</v>
      </c>
      <c r="O804">
        <v>0.62</v>
      </c>
      <c r="P804">
        <v>7.7</v>
      </c>
      <c r="Q804">
        <v>9.5</v>
      </c>
      <c r="R804">
        <v>0.16</v>
      </c>
      <c r="S804">
        <v>20</v>
      </c>
      <c r="T804">
        <v>10.5</v>
      </c>
      <c r="U804">
        <v>0.7</v>
      </c>
      <c r="W804">
        <v>0.08</v>
      </c>
      <c r="X804">
        <v>1.78</v>
      </c>
      <c r="Y804">
        <v>1633.15</v>
      </c>
      <c r="Z804">
        <f t="shared" si="12"/>
        <v>17.8</v>
      </c>
    </row>
    <row r="805" spans="1:26" x14ac:dyDescent="0.3">
      <c r="A805" t="s">
        <v>869</v>
      </c>
      <c r="B805">
        <v>45.3</v>
      </c>
      <c r="C805">
        <v>3.6</v>
      </c>
      <c r="D805">
        <v>14.48</v>
      </c>
      <c r="E805">
        <v>13.8</v>
      </c>
      <c r="F805">
        <v>0.15</v>
      </c>
      <c r="G805">
        <v>9.8000000000000007</v>
      </c>
      <c r="H805">
        <v>9</v>
      </c>
      <c r="I805">
        <v>2.8</v>
      </c>
      <c r="J805">
        <v>0.59</v>
      </c>
      <c r="L805">
        <v>0.48</v>
      </c>
      <c r="N805">
        <v>51.3</v>
      </c>
      <c r="O805">
        <v>0.74</v>
      </c>
      <c r="P805">
        <v>8.1999999999999993</v>
      </c>
      <c r="Q805">
        <v>10.3</v>
      </c>
      <c r="R805">
        <v>0.15</v>
      </c>
      <c r="S805">
        <v>20.100000000000001</v>
      </c>
      <c r="T805">
        <v>9.1999999999999993</v>
      </c>
      <c r="U805">
        <v>0.87</v>
      </c>
      <c r="W805">
        <v>0.05</v>
      </c>
      <c r="X805">
        <v>1.95</v>
      </c>
      <c r="Y805">
        <v>1633.15</v>
      </c>
      <c r="Z805">
        <f t="shared" si="12"/>
        <v>19.5</v>
      </c>
    </row>
    <row r="806" spans="1:26" x14ac:dyDescent="0.3">
      <c r="A806" t="s">
        <v>870</v>
      </c>
      <c r="B806">
        <v>46.66</v>
      </c>
      <c r="C806">
        <v>0.7</v>
      </c>
      <c r="D806">
        <v>13.06</v>
      </c>
      <c r="E806">
        <v>8.75</v>
      </c>
      <c r="F806">
        <v>0.18</v>
      </c>
      <c r="G806">
        <v>17.579999999999998</v>
      </c>
      <c r="H806">
        <v>10.92</v>
      </c>
      <c r="I806">
        <v>0.93</v>
      </c>
      <c r="J806">
        <v>0.41</v>
      </c>
      <c r="K806">
        <v>0.35</v>
      </c>
      <c r="N806">
        <v>52.06</v>
      </c>
      <c r="O806">
        <v>0.11</v>
      </c>
      <c r="P806">
        <v>7.5</v>
      </c>
      <c r="Q806">
        <v>4.72</v>
      </c>
      <c r="R806">
        <v>0.14000000000000001</v>
      </c>
      <c r="S806">
        <v>24.45</v>
      </c>
      <c r="T806">
        <v>9.7200000000000006</v>
      </c>
      <c r="U806">
        <v>0.45</v>
      </c>
      <c r="W806">
        <v>0.91</v>
      </c>
      <c r="X806">
        <v>3</v>
      </c>
      <c r="Y806">
        <v>1803.15</v>
      </c>
      <c r="Z806">
        <f t="shared" si="12"/>
        <v>30</v>
      </c>
    </row>
    <row r="807" spans="1:26" x14ac:dyDescent="0.3">
      <c r="A807" t="s">
        <v>870</v>
      </c>
      <c r="B807">
        <v>46.66</v>
      </c>
      <c r="C807">
        <v>0.7</v>
      </c>
      <c r="D807">
        <v>13.06</v>
      </c>
      <c r="E807">
        <v>8.75</v>
      </c>
      <c r="F807">
        <v>0.18</v>
      </c>
      <c r="G807">
        <v>17.579999999999998</v>
      </c>
      <c r="H807">
        <v>10.92</v>
      </c>
      <c r="I807">
        <v>0.93</v>
      </c>
      <c r="J807">
        <v>0.41</v>
      </c>
      <c r="K807">
        <v>0.35</v>
      </c>
      <c r="N807">
        <v>52.06</v>
      </c>
      <c r="O807">
        <v>0.11</v>
      </c>
      <c r="P807">
        <v>7.5</v>
      </c>
      <c r="Q807">
        <v>4.72</v>
      </c>
      <c r="R807">
        <v>0.14000000000000001</v>
      </c>
      <c r="S807">
        <v>24.45</v>
      </c>
      <c r="T807">
        <v>9.7200000000000006</v>
      </c>
      <c r="U807">
        <v>0.45</v>
      </c>
      <c r="W807">
        <v>0.91</v>
      </c>
      <c r="X807">
        <v>3</v>
      </c>
      <c r="Y807">
        <v>1803.15</v>
      </c>
      <c r="Z807">
        <f t="shared" si="12"/>
        <v>30</v>
      </c>
    </row>
    <row r="808" spans="1:26" x14ac:dyDescent="0.3">
      <c r="A808" t="s">
        <v>871</v>
      </c>
      <c r="B808">
        <v>46.17</v>
      </c>
      <c r="C808">
        <v>0.91</v>
      </c>
      <c r="D808">
        <v>13.32</v>
      </c>
      <c r="E808">
        <v>9.5500000000000007</v>
      </c>
      <c r="F808">
        <v>0.18</v>
      </c>
      <c r="G808">
        <v>16.899999999999999</v>
      </c>
      <c r="H808">
        <v>10.69</v>
      </c>
      <c r="I808">
        <v>0.96</v>
      </c>
      <c r="J808">
        <v>0.56000000000000005</v>
      </c>
      <c r="K808">
        <v>0.31</v>
      </c>
      <c r="N808">
        <v>52.47</v>
      </c>
      <c r="O808">
        <v>0.13</v>
      </c>
      <c r="P808">
        <v>8.07</v>
      </c>
      <c r="Q808">
        <v>4.87</v>
      </c>
      <c r="R808">
        <v>0.14000000000000001</v>
      </c>
      <c r="S808">
        <v>23.67</v>
      </c>
      <c r="T808">
        <v>10.16</v>
      </c>
      <c r="U808">
        <v>0.45</v>
      </c>
      <c r="W808">
        <v>0.81</v>
      </c>
      <c r="X808">
        <v>3</v>
      </c>
      <c r="Y808">
        <v>1788.15</v>
      </c>
      <c r="Z808">
        <f t="shared" si="12"/>
        <v>30</v>
      </c>
    </row>
    <row r="809" spans="1:26" x14ac:dyDescent="0.3">
      <c r="A809" t="s">
        <v>871</v>
      </c>
      <c r="B809">
        <v>46.17</v>
      </c>
      <c r="C809">
        <v>0.91</v>
      </c>
      <c r="D809">
        <v>13.32</v>
      </c>
      <c r="E809">
        <v>9.5500000000000007</v>
      </c>
      <c r="F809">
        <v>0.18</v>
      </c>
      <c r="G809">
        <v>16.899999999999999</v>
      </c>
      <c r="H809">
        <v>10.69</v>
      </c>
      <c r="I809">
        <v>0.96</v>
      </c>
      <c r="J809">
        <v>0.56000000000000005</v>
      </c>
      <c r="K809">
        <v>0.31</v>
      </c>
      <c r="N809">
        <v>52.47</v>
      </c>
      <c r="O809">
        <v>0.13</v>
      </c>
      <c r="P809">
        <v>8.07</v>
      </c>
      <c r="Q809">
        <v>4.87</v>
      </c>
      <c r="R809">
        <v>0.14000000000000001</v>
      </c>
      <c r="S809">
        <v>23.67</v>
      </c>
      <c r="T809">
        <v>10.16</v>
      </c>
      <c r="U809">
        <v>0.45</v>
      </c>
      <c r="W809">
        <v>0.81</v>
      </c>
      <c r="X809">
        <v>3</v>
      </c>
      <c r="Y809">
        <v>1788.15</v>
      </c>
      <c r="Z809">
        <f t="shared" si="12"/>
        <v>30</v>
      </c>
    </row>
    <row r="810" spans="1:26" x14ac:dyDescent="0.3">
      <c r="A810" t="s">
        <v>872</v>
      </c>
      <c r="B810">
        <v>46.38</v>
      </c>
      <c r="C810">
        <v>1.45</v>
      </c>
      <c r="D810">
        <v>9.81</v>
      </c>
      <c r="E810">
        <v>10.65</v>
      </c>
      <c r="F810">
        <v>0.2</v>
      </c>
      <c r="G810">
        <v>18.579999999999998</v>
      </c>
      <c r="H810">
        <v>10.31</v>
      </c>
      <c r="I810">
        <v>0.93</v>
      </c>
      <c r="J810">
        <v>0.83</v>
      </c>
      <c r="K810">
        <v>0.33</v>
      </c>
      <c r="N810">
        <v>54.38</v>
      </c>
      <c r="O810">
        <v>0.09</v>
      </c>
      <c r="P810">
        <v>4.8899999999999997</v>
      </c>
      <c r="Q810">
        <v>5.36</v>
      </c>
      <c r="R810">
        <v>0.14000000000000001</v>
      </c>
      <c r="S810">
        <v>26.74</v>
      </c>
      <c r="T810">
        <v>7.5</v>
      </c>
      <c r="U810">
        <v>0.53</v>
      </c>
      <c r="W810">
        <v>0.47</v>
      </c>
      <c r="X810">
        <v>4</v>
      </c>
      <c r="Y810">
        <v>1863.15</v>
      </c>
      <c r="Z810">
        <f t="shared" si="12"/>
        <v>40</v>
      </c>
    </row>
    <row r="811" spans="1:26" x14ac:dyDescent="0.3">
      <c r="A811" t="s">
        <v>873</v>
      </c>
      <c r="B811">
        <v>45.52</v>
      </c>
      <c r="C811">
        <v>1.27</v>
      </c>
      <c r="D811">
        <v>10.35</v>
      </c>
      <c r="E811">
        <v>10.65</v>
      </c>
      <c r="F811">
        <v>0.19</v>
      </c>
      <c r="G811">
        <v>19.89</v>
      </c>
      <c r="H811">
        <v>9.31</v>
      </c>
      <c r="I811">
        <v>1.08</v>
      </c>
      <c r="J811">
        <v>0.7</v>
      </c>
      <c r="K811">
        <v>0.25</v>
      </c>
      <c r="N811">
        <v>54.27</v>
      </c>
      <c r="O811">
        <v>7.0000000000000007E-2</v>
      </c>
      <c r="P811">
        <v>5.56</v>
      </c>
      <c r="Q811">
        <v>5.08</v>
      </c>
      <c r="R811">
        <v>0.13</v>
      </c>
      <c r="S811">
        <v>26.47</v>
      </c>
      <c r="T811">
        <v>7.37</v>
      </c>
      <c r="U811">
        <v>0.59</v>
      </c>
      <c r="W811">
        <v>0.61</v>
      </c>
      <c r="X811">
        <v>4</v>
      </c>
      <c r="Y811">
        <v>1883.15</v>
      </c>
      <c r="Z811">
        <f t="shared" si="12"/>
        <v>40</v>
      </c>
    </row>
    <row r="812" spans="1:26" x14ac:dyDescent="0.3">
      <c r="A812" t="s">
        <v>874</v>
      </c>
      <c r="B812">
        <v>48.88</v>
      </c>
      <c r="C812">
        <v>0.41</v>
      </c>
      <c r="D812">
        <v>17.61</v>
      </c>
      <c r="E812">
        <v>6.84</v>
      </c>
      <c r="F812">
        <v>0.16</v>
      </c>
      <c r="G812">
        <v>11.72</v>
      </c>
      <c r="H812">
        <v>13.21</v>
      </c>
      <c r="I812">
        <v>0.84</v>
      </c>
      <c r="J812">
        <v>0.14000000000000001</v>
      </c>
      <c r="K812">
        <v>0.19</v>
      </c>
      <c r="N812">
        <v>52.46</v>
      </c>
      <c r="O812">
        <v>0.08</v>
      </c>
      <c r="P812">
        <v>5.23</v>
      </c>
      <c r="Q812">
        <v>3.8</v>
      </c>
      <c r="R812">
        <v>0.12</v>
      </c>
      <c r="S812">
        <v>20</v>
      </c>
      <c r="T812">
        <v>17.8</v>
      </c>
      <c r="U812">
        <v>0.15</v>
      </c>
      <c r="W812">
        <v>1.1499999999999999</v>
      </c>
      <c r="X812">
        <v>1</v>
      </c>
      <c r="Y812">
        <v>1563.15</v>
      </c>
      <c r="Z812">
        <f t="shared" si="12"/>
        <v>10</v>
      </c>
    </row>
    <row r="813" spans="1:26" x14ac:dyDescent="0.3">
      <c r="A813" t="s">
        <v>875</v>
      </c>
      <c r="B813">
        <v>48.81</v>
      </c>
      <c r="C813">
        <v>0.39</v>
      </c>
      <c r="D813">
        <v>16.89</v>
      </c>
      <c r="E813">
        <v>7.28</v>
      </c>
      <c r="F813">
        <v>0.14000000000000001</v>
      </c>
      <c r="G813">
        <v>12.14</v>
      </c>
      <c r="H813">
        <v>12.85</v>
      </c>
      <c r="I813">
        <v>1.1399999999999999</v>
      </c>
      <c r="J813">
        <v>0.17</v>
      </c>
      <c r="K813">
        <v>0.19</v>
      </c>
      <c r="N813">
        <v>52.07</v>
      </c>
      <c r="O813">
        <v>0.11</v>
      </c>
      <c r="P813">
        <v>5.47</v>
      </c>
      <c r="Q813">
        <v>3.83</v>
      </c>
      <c r="R813">
        <v>0.11</v>
      </c>
      <c r="S813">
        <v>20.03</v>
      </c>
      <c r="T813">
        <v>17.39</v>
      </c>
      <c r="U813">
        <v>0.21</v>
      </c>
      <c r="W813">
        <v>1.02</v>
      </c>
      <c r="X813">
        <v>1</v>
      </c>
      <c r="Y813">
        <v>1573.15</v>
      </c>
      <c r="Z813">
        <f t="shared" si="12"/>
        <v>10</v>
      </c>
    </row>
    <row r="814" spans="1:26" x14ac:dyDescent="0.3">
      <c r="A814" t="s">
        <v>876</v>
      </c>
      <c r="B814">
        <v>48.08</v>
      </c>
      <c r="C814">
        <v>0.39</v>
      </c>
      <c r="D814">
        <v>17.73</v>
      </c>
      <c r="E814">
        <v>7.07</v>
      </c>
      <c r="F814">
        <v>0.18</v>
      </c>
      <c r="G814">
        <v>12.02</v>
      </c>
      <c r="H814">
        <v>13.32</v>
      </c>
      <c r="I814">
        <v>0.96</v>
      </c>
      <c r="J814">
        <v>0.08</v>
      </c>
      <c r="K814">
        <v>0.17</v>
      </c>
      <c r="N814">
        <v>50.89</v>
      </c>
      <c r="O814">
        <v>0.12</v>
      </c>
      <c r="P814">
        <v>6.27</v>
      </c>
      <c r="Q814">
        <v>3.91</v>
      </c>
      <c r="R814">
        <v>0.1</v>
      </c>
      <c r="S814">
        <v>19.95</v>
      </c>
      <c r="T814">
        <v>16.82</v>
      </c>
      <c r="U814">
        <v>0.14000000000000001</v>
      </c>
      <c r="W814">
        <v>1</v>
      </c>
      <c r="X814">
        <v>1</v>
      </c>
      <c r="Y814">
        <v>1573.15</v>
      </c>
      <c r="Z814">
        <f t="shared" si="12"/>
        <v>10</v>
      </c>
    </row>
    <row r="815" spans="1:26" x14ac:dyDescent="0.3">
      <c r="A815" t="s">
        <v>877</v>
      </c>
      <c r="B815">
        <v>48.99</v>
      </c>
      <c r="C815">
        <v>0.28000000000000003</v>
      </c>
      <c r="D815">
        <v>15.37</v>
      </c>
      <c r="E815">
        <v>7.91</v>
      </c>
      <c r="F815">
        <v>0.09</v>
      </c>
      <c r="G815">
        <v>12.6</v>
      </c>
      <c r="H815">
        <v>13.66</v>
      </c>
      <c r="I815">
        <v>0.81</v>
      </c>
      <c r="J815">
        <v>7.0000000000000007E-2</v>
      </c>
      <c r="K815">
        <v>0.22</v>
      </c>
      <c r="N815">
        <v>52.1</v>
      </c>
      <c r="O815">
        <v>0.03</v>
      </c>
      <c r="P815">
        <v>5.0999999999999996</v>
      </c>
      <c r="Q815">
        <v>3.8</v>
      </c>
      <c r="R815">
        <v>0.11</v>
      </c>
      <c r="S815">
        <v>20.02</v>
      </c>
      <c r="T815">
        <v>17.04</v>
      </c>
      <c r="U815">
        <v>0.12</v>
      </c>
      <c r="W815">
        <v>1.34</v>
      </c>
      <c r="X815">
        <v>1</v>
      </c>
      <c r="Y815">
        <v>1598.15</v>
      </c>
      <c r="Z815">
        <f t="shared" si="12"/>
        <v>10</v>
      </c>
    </row>
    <row r="816" spans="1:26" x14ac:dyDescent="0.3">
      <c r="A816" t="s">
        <v>878</v>
      </c>
      <c r="B816">
        <v>47.96</v>
      </c>
      <c r="C816">
        <v>0.63</v>
      </c>
      <c r="D816">
        <v>17.77</v>
      </c>
      <c r="E816">
        <v>7.29</v>
      </c>
      <c r="F816">
        <v>0.1</v>
      </c>
      <c r="G816">
        <v>10.35</v>
      </c>
      <c r="H816">
        <v>13.19</v>
      </c>
      <c r="I816">
        <v>2.08</v>
      </c>
      <c r="J816">
        <v>0.51</v>
      </c>
      <c r="K816">
        <v>0.09</v>
      </c>
      <c r="N816">
        <v>51.21</v>
      </c>
      <c r="O816">
        <v>0.16</v>
      </c>
      <c r="P816">
        <v>5.9</v>
      </c>
      <c r="Q816">
        <v>3.9</v>
      </c>
      <c r="R816">
        <v>0.1</v>
      </c>
      <c r="S816">
        <v>19.079999999999998</v>
      </c>
      <c r="T816">
        <v>17.84</v>
      </c>
      <c r="U816">
        <v>0.27</v>
      </c>
      <c r="W816">
        <v>0.97</v>
      </c>
      <c r="X816">
        <v>1</v>
      </c>
      <c r="Y816">
        <v>1548.15</v>
      </c>
      <c r="Z816">
        <f t="shared" si="12"/>
        <v>10</v>
      </c>
    </row>
    <row r="817" spans="1:26" x14ac:dyDescent="0.3">
      <c r="A817" t="s">
        <v>879</v>
      </c>
      <c r="B817">
        <v>47.93</v>
      </c>
      <c r="C817">
        <v>0.59</v>
      </c>
      <c r="D817">
        <v>17.54</v>
      </c>
      <c r="E817">
        <v>7.28</v>
      </c>
      <c r="F817">
        <v>0.13</v>
      </c>
      <c r="G817">
        <v>11.42</v>
      </c>
      <c r="H817">
        <v>13.25</v>
      </c>
      <c r="I817">
        <v>1.6</v>
      </c>
      <c r="J817">
        <v>0.14000000000000001</v>
      </c>
      <c r="K817">
        <v>0.11</v>
      </c>
      <c r="N817">
        <v>51.83</v>
      </c>
      <c r="O817">
        <v>0.09</v>
      </c>
      <c r="P817">
        <v>4.87</v>
      </c>
      <c r="Q817">
        <v>3.76</v>
      </c>
      <c r="R817">
        <v>0.11</v>
      </c>
      <c r="S817">
        <v>19.71</v>
      </c>
      <c r="T817">
        <v>18.07</v>
      </c>
      <c r="U817">
        <v>0.17</v>
      </c>
      <c r="W817">
        <v>1.21</v>
      </c>
      <c r="X817">
        <v>1</v>
      </c>
      <c r="Y817">
        <v>1543.15</v>
      </c>
      <c r="Z817">
        <f t="shared" si="12"/>
        <v>10</v>
      </c>
    </row>
    <row r="818" spans="1:26" x14ac:dyDescent="0.3">
      <c r="A818" t="s">
        <v>880</v>
      </c>
      <c r="B818">
        <v>46.15</v>
      </c>
      <c r="C818">
        <v>5.21</v>
      </c>
      <c r="D818">
        <v>13.59</v>
      </c>
      <c r="E818">
        <v>13.57</v>
      </c>
      <c r="F818">
        <v>0.13</v>
      </c>
      <c r="G818">
        <v>4.37</v>
      </c>
      <c r="H818">
        <v>8.8800000000000008</v>
      </c>
      <c r="I818">
        <v>3.05</v>
      </c>
      <c r="J818">
        <v>1.8</v>
      </c>
      <c r="N818">
        <v>47.07</v>
      </c>
      <c r="O818">
        <v>2.77</v>
      </c>
      <c r="P818">
        <v>5.38</v>
      </c>
      <c r="Q818">
        <v>10.6</v>
      </c>
      <c r="R818">
        <v>0.25</v>
      </c>
      <c r="S818">
        <v>12.71</v>
      </c>
      <c r="T818">
        <v>18.850000000000001</v>
      </c>
      <c r="U818">
        <v>0.41</v>
      </c>
      <c r="V818">
        <v>0.02</v>
      </c>
      <c r="X818">
        <v>0.43</v>
      </c>
      <c r="Y818">
        <v>1393.15</v>
      </c>
      <c r="Z818">
        <f t="shared" si="12"/>
        <v>4.3</v>
      </c>
    </row>
    <row r="819" spans="1:26" x14ac:dyDescent="0.3">
      <c r="A819" t="s">
        <v>881</v>
      </c>
      <c r="B819">
        <v>47.99</v>
      </c>
      <c r="C819">
        <v>3.13</v>
      </c>
      <c r="D819">
        <v>12.42</v>
      </c>
      <c r="E819">
        <v>13.41</v>
      </c>
      <c r="F819">
        <v>0.2</v>
      </c>
      <c r="G819">
        <v>5.66</v>
      </c>
      <c r="H819">
        <v>10.210000000000001</v>
      </c>
      <c r="I819">
        <v>2.5</v>
      </c>
      <c r="J819">
        <v>0.88900000000000001</v>
      </c>
      <c r="N819">
        <v>48.96</v>
      </c>
      <c r="O819">
        <v>1.46</v>
      </c>
      <c r="P819">
        <v>3.96</v>
      </c>
      <c r="Q819">
        <v>8.4600000000000009</v>
      </c>
      <c r="R819">
        <v>0.15</v>
      </c>
      <c r="S819">
        <v>14.47</v>
      </c>
      <c r="T819">
        <v>19.3</v>
      </c>
      <c r="U819">
        <v>0.27</v>
      </c>
      <c r="V819">
        <v>0.02</v>
      </c>
      <c r="X819">
        <v>1E-4</v>
      </c>
      <c r="Y819">
        <v>1403.15</v>
      </c>
      <c r="Z819">
        <f t="shared" si="12"/>
        <v>1E-3</v>
      </c>
    </row>
    <row r="820" spans="1:26" x14ac:dyDescent="0.3">
      <c r="A820" t="s">
        <v>882</v>
      </c>
      <c r="B820">
        <v>52.01</v>
      </c>
      <c r="C820">
        <v>3.68</v>
      </c>
      <c r="D820">
        <v>12.29</v>
      </c>
      <c r="E820">
        <v>10.29</v>
      </c>
      <c r="F820">
        <v>0.2</v>
      </c>
      <c r="G820">
        <v>3.85</v>
      </c>
      <c r="H820">
        <v>7.06</v>
      </c>
      <c r="I820">
        <v>3.29</v>
      </c>
      <c r="J820">
        <v>2.14</v>
      </c>
      <c r="N820">
        <v>47.69</v>
      </c>
      <c r="O820">
        <v>2.15</v>
      </c>
      <c r="P820">
        <v>4.2699999999999996</v>
      </c>
      <c r="Q820">
        <v>10.85</v>
      </c>
      <c r="R820">
        <v>0.3</v>
      </c>
      <c r="S820">
        <v>13.02</v>
      </c>
      <c r="T820">
        <v>19.02</v>
      </c>
      <c r="U820">
        <v>0.39</v>
      </c>
      <c r="V820">
        <v>0.05</v>
      </c>
      <c r="X820">
        <v>1E-4</v>
      </c>
      <c r="Y820">
        <v>1353.15</v>
      </c>
      <c r="Z820">
        <f t="shared" si="12"/>
        <v>1E-3</v>
      </c>
    </row>
    <row r="821" spans="1:26" x14ac:dyDescent="0.3">
      <c r="A821" t="s">
        <v>883</v>
      </c>
      <c r="B821">
        <v>41.01</v>
      </c>
      <c r="C821">
        <v>6.11</v>
      </c>
      <c r="D821">
        <v>13.38</v>
      </c>
      <c r="E821">
        <v>17.04</v>
      </c>
      <c r="F821">
        <v>0.23</v>
      </c>
      <c r="G821">
        <v>4.13</v>
      </c>
      <c r="H821">
        <v>8.75</v>
      </c>
      <c r="I821">
        <v>2.69</v>
      </c>
      <c r="J821">
        <v>1.64</v>
      </c>
      <c r="N821">
        <v>47.15</v>
      </c>
      <c r="O821">
        <v>2.2400000000000002</v>
      </c>
      <c r="P821">
        <v>8.64</v>
      </c>
      <c r="Q821">
        <v>11.18</v>
      </c>
      <c r="R821">
        <v>0.17</v>
      </c>
      <c r="S821">
        <v>13.43</v>
      </c>
      <c r="T821">
        <v>14.73</v>
      </c>
      <c r="U821">
        <v>0.67</v>
      </c>
      <c r="V821">
        <v>0.01</v>
      </c>
      <c r="X821">
        <v>0.93</v>
      </c>
      <c r="Y821">
        <v>1433.15</v>
      </c>
      <c r="Z821">
        <f t="shared" si="12"/>
        <v>9.3000000000000007</v>
      </c>
    </row>
    <row r="822" spans="1:26" x14ac:dyDescent="0.3">
      <c r="A822" t="s">
        <v>884</v>
      </c>
      <c r="B822">
        <v>45.38</v>
      </c>
      <c r="C822">
        <v>3.24</v>
      </c>
      <c r="D822">
        <v>14.03</v>
      </c>
      <c r="E822">
        <v>13.85</v>
      </c>
      <c r="F822">
        <v>0.22</v>
      </c>
      <c r="G822">
        <v>5.35</v>
      </c>
      <c r="H822">
        <v>9.48</v>
      </c>
      <c r="I822">
        <v>3.2</v>
      </c>
      <c r="J822">
        <v>1.07</v>
      </c>
      <c r="L822">
        <v>0.59</v>
      </c>
      <c r="M822">
        <v>0.17</v>
      </c>
      <c r="N822">
        <v>49.06</v>
      </c>
      <c r="O822">
        <v>1.61</v>
      </c>
      <c r="P822">
        <v>5.04</v>
      </c>
      <c r="Q822">
        <v>8.86</v>
      </c>
      <c r="R822">
        <v>0.23</v>
      </c>
      <c r="S822">
        <v>14.23</v>
      </c>
      <c r="T822">
        <v>18.43</v>
      </c>
      <c r="U822">
        <v>0.4</v>
      </c>
      <c r="V822">
        <v>0.01</v>
      </c>
      <c r="X822">
        <v>0.68</v>
      </c>
      <c r="Y822">
        <v>1433.15</v>
      </c>
      <c r="Z822">
        <f t="shared" si="12"/>
        <v>6.8000000000000007</v>
      </c>
    </row>
    <row r="823" spans="1:26" x14ac:dyDescent="0.3">
      <c r="A823" t="s">
        <v>885</v>
      </c>
      <c r="B823">
        <v>47.32</v>
      </c>
      <c r="C823">
        <v>2.35</v>
      </c>
      <c r="D823">
        <v>15.17</v>
      </c>
      <c r="E823">
        <v>12.14</v>
      </c>
      <c r="F823">
        <v>0.19</v>
      </c>
      <c r="G823">
        <v>6.81</v>
      </c>
      <c r="H823">
        <v>10.43</v>
      </c>
      <c r="I823">
        <v>2.61</v>
      </c>
      <c r="J823">
        <v>0.66</v>
      </c>
      <c r="L823">
        <v>0.42</v>
      </c>
      <c r="M823">
        <v>0.1</v>
      </c>
      <c r="N823">
        <v>50.01</v>
      </c>
      <c r="O823">
        <v>1.06</v>
      </c>
      <c r="P823">
        <v>4.99</v>
      </c>
      <c r="Q823">
        <v>7.4</v>
      </c>
      <c r="R823">
        <v>0.19</v>
      </c>
      <c r="S823">
        <v>15.56</v>
      </c>
      <c r="T823">
        <v>18.600000000000001</v>
      </c>
      <c r="U823">
        <v>0.41</v>
      </c>
      <c r="X823">
        <v>0.68</v>
      </c>
      <c r="Y823">
        <v>1473.15</v>
      </c>
      <c r="Z823">
        <f t="shared" si="12"/>
        <v>6.8000000000000007</v>
      </c>
    </row>
    <row r="824" spans="1:26" x14ac:dyDescent="0.3">
      <c r="A824" t="s">
        <v>886</v>
      </c>
      <c r="B824">
        <v>46.68</v>
      </c>
      <c r="C824">
        <v>2.76</v>
      </c>
      <c r="D824">
        <v>14.2</v>
      </c>
      <c r="E824">
        <v>13.14</v>
      </c>
      <c r="F824">
        <v>0.21</v>
      </c>
      <c r="G824">
        <v>6.1</v>
      </c>
      <c r="H824">
        <v>9.99</v>
      </c>
      <c r="I824">
        <v>2.74</v>
      </c>
      <c r="J824">
        <v>0.96</v>
      </c>
      <c r="L824">
        <v>0.51</v>
      </c>
      <c r="M824">
        <v>0.12</v>
      </c>
      <c r="N824">
        <v>48.69</v>
      </c>
      <c r="O824">
        <v>1.82</v>
      </c>
      <c r="P824">
        <v>3.37</v>
      </c>
      <c r="Q824">
        <v>7.39</v>
      </c>
      <c r="R824">
        <v>0.18</v>
      </c>
      <c r="S824">
        <v>14.04</v>
      </c>
      <c r="T824">
        <v>19.100000000000001</v>
      </c>
      <c r="U824">
        <v>0.41</v>
      </c>
      <c r="V824">
        <v>0.02</v>
      </c>
      <c r="X824">
        <v>0.68</v>
      </c>
      <c r="Y824">
        <v>1453.15</v>
      </c>
      <c r="Z824">
        <f t="shared" si="12"/>
        <v>6.8000000000000007</v>
      </c>
    </row>
    <row r="825" spans="1:26" x14ac:dyDescent="0.3">
      <c r="A825" t="s">
        <v>887</v>
      </c>
      <c r="B825">
        <v>47.35</v>
      </c>
      <c r="C825">
        <v>3.42</v>
      </c>
      <c r="D825">
        <v>13.37</v>
      </c>
      <c r="E825">
        <v>13.41</v>
      </c>
      <c r="F825">
        <v>0.22</v>
      </c>
      <c r="G825">
        <v>5.18</v>
      </c>
      <c r="H825">
        <v>10.15</v>
      </c>
      <c r="I825">
        <v>3.12</v>
      </c>
      <c r="J825">
        <v>1.05</v>
      </c>
      <c r="L825">
        <v>0.74</v>
      </c>
      <c r="M825">
        <v>0.16</v>
      </c>
      <c r="N825">
        <v>49.43</v>
      </c>
      <c r="O825">
        <v>2.15</v>
      </c>
      <c r="P825">
        <v>4.49</v>
      </c>
      <c r="Q825">
        <v>7.97</v>
      </c>
      <c r="R825">
        <v>0.15</v>
      </c>
      <c r="S825">
        <v>13.95</v>
      </c>
      <c r="T825">
        <v>20.36</v>
      </c>
      <c r="U825">
        <v>0.32</v>
      </c>
      <c r="V825">
        <v>0.31</v>
      </c>
      <c r="X825">
        <v>0.28000000000000003</v>
      </c>
      <c r="Y825">
        <v>1413.15</v>
      </c>
      <c r="Z825">
        <f t="shared" si="12"/>
        <v>2.8000000000000003</v>
      </c>
    </row>
    <row r="826" spans="1:26" x14ac:dyDescent="0.3">
      <c r="A826" t="s">
        <v>888</v>
      </c>
      <c r="B826">
        <v>47.79</v>
      </c>
      <c r="C826">
        <v>2.85</v>
      </c>
      <c r="D826">
        <v>13.95</v>
      </c>
      <c r="E826">
        <v>12.55</v>
      </c>
      <c r="F826">
        <v>0.17</v>
      </c>
      <c r="G826">
        <v>5.73</v>
      </c>
      <c r="H826">
        <v>10.72</v>
      </c>
      <c r="I826">
        <v>3.07</v>
      </c>
      <c r="J826">
        <v>0.88</v>
      </c>
      <c r="L826">
        <v>0.52</v>
      </c>
      <c r="M826">
        <v>0.11</v>
      </c>
      <c r="N826">
        <v>49.23</v>
      </c>
      <c r="O826">
        <v>1.73</v>
      </c>
      <c r="P826">
        <v>5.07</v>
      </c>
      <c r="Q826">
        <v>7.08</v>
      </c>
      <c r="R826">
        <v>0.18</v>
      </c>
      <c r="S826">
        <v>14.68</v>
      </c>
      <c r="T826">
        <v>20.14</v>
      </c>
      <c r="U826">
        <v>0.35</v>
      </c>
      <c r="V826">
        <v>0.01</v>
      </c>
      <c r="X826">
        <v>0.28000000000000003</v>
      </c>
      <c r="Y826">
        <v>1433.15</v>
      </c>
      <c r="Z826">
        <f t="shared" si="12"/>
        <v>2.8000000000000003</v>
      </c>
    </row>
    <row r="827" spans="1:26" x14ac:dyDescent="0.3">
      <c r="A827" t="s">
        <v>889</v>
      </c>
      <c r="B827">
        <v>44.48</v>
      </c>
      <c r="C827">
        <v>5.66</v>
      </c>
      <c r="D827">
        <v>12.9</v>
      </c>
      <c r="E827">
        <v>14.96</v>
      </c>
      <c r="F827">
        <v>0.26</v>
      </c>
      <c r="G827">
        <v>4.95</v>
      </c>
      <c r="H827">
        <v>9.11</v>
      </c>
      <c r="I827">
        <v>2.82</v>
      </c>
      <c r="J827">
        <v>1.56</v>
      </c>
      <c r="L827">
        <v>1.19</v>
      </c>
      <c r="M827">
        <v>0.37</v>
      </c>
      <c r="N827">
        <v>48</v>
      </c>
      <c r="O827">
        <v>2.56</v>
      </c>
      <c r="P827">
        <v>6.58</v>
      </c>
      <c r="Q827">
        <v>9.2799999999999994</v>
      </c>
      <c r="R827">
        <v>0.3</v>
      </c>
      <c r="S827">
        <v>12.8</v>
      </c>
      <c r="T827">
        <v>18.37</v>
      </c>
      <c r="U827">
        <v>0.56000000000000005</v>
      </c>
      <c r="V827">
        <v>0.05</v>
      </c>
      <c r="X827">
        <v>0.68</v>
      </c>
      <c r="Y827">
        <v>1413.15</v>
      </c>
      <c r="Z827">
        <f t="shared" si="12"/>
        <v>6.8000000000000007</v>
      </c>
    </row>
    <row r="828" spans="1:26" x14ac:dyDescent="0.3">
      <c r="A828" t="s">
        <v>890</v>
      </c>
      <c r="B828">
        <v>48.01</v>
      </c>
      <c r="C828">
        <v>4.17</v>
      </c>
      <c r="D828">
        <v>13.25</v>
      </c>
      <c r="E828">
        <v>13.39</v>
      </c>
      <c r="F828">
        <v>0.23</v>
      </c>
      <c r="G828">
        <v>4.8099999999999996</v>
      </c>
      <c r="H828">
        <v>9.57</v>
      </c>
      <c r="I828">
        <v>3.47</v>
      </c>
      <c r="J828">
        <v>1.42</v>
      </c>
      <c r="L828">
        <v>0.86</v>
      </c>
      <c r="M828">
        <v>0.26</v>
      </c>
      <c r="N828">
        <v>48.83</v>
      </c>
      <c r="O828">
        <v>2.67</v>
      </c>
      <c r="P828">
        <v>5.13</v>
      </c>
      <c r="Q828">
        <v>8.69</v>
      </c>
      <c r="R828">
        <v>0.21</v>
      </c>
      <c r="S828">
        <v>12.94</v>
      </c>
      <c r="T828">
        <v>20.62</v>
      </c>
      <c r="U828">
        <v>0.37</v>
      </c>
      <c r="V828">
        <v>0.02</v>
      </c>
      <c r="X828">
        <v>0.28000000000000003</v>
      </c>
      <c r="Y828">
        <v>1393.15</v>
      </c>
      <c r="Z828">
        <f t="shared" si="12"/>
        <v>2.8000000000000003</v>
      </c>
    </row>
    <row r="829" spans="1:26" x14ac:dyDescent="0.3">
      <c r="A829" t="s">
        <v>891</v>
      </c>
      <c r="B829">
        <v>45.08</v>
      </c>
      <c r="C829">
        <v>2.4700000000000002</v>
      </c>
      <c r="D829">
        <v>15.9</v>
      </c>
      <c r="E829">
        <v>13.21</v>
      </c>
      <c r="F829">
        <v>0.18</v>
      </c>
      <c r="G829">
        <v>6.46</v>
      </c>
      <c r="H829">
        <v>9.1300000000000008</v>
      </c>
      <c r="I829">
        <v>3.04</v>
      </c>
      <c r="J829">
        <v>0.81</v>
      </c>
      <c r="L829">
        <v>0.5</v>
      </c>
      <c r="M829">
        <v>0.11</v>
      </c>
      <c r="N829">
        <v>48.54</v>
      </c>
      <c r="O829">
        <v>1.03</v>
      </c>
      <c r="P829">
        <v>7.98</v>
      </c>
      <c r="Q829">
        <v>9.4499999999999993</v>
      </c>
      <c r="R829">
        <v>0.25</v>
      </c>
      <c r="S829">
        <v>15.79</v>
      </c>
      <c r="T829">
        <v>14.3</v>
      </c>
      <c r="U829">
        <v>0.55000000000000004</v>
      </c>
      <c r="V829">
        <v>0.01</v>
      </c>
      <c r="X829">
        <v>0.93</v>
      </c>
      <c r="Y829">
        <v>1493.15</v>
      </c>
      <c r="Z829">
        <f t="shared" si="12"/>
        <v>9.3000000000000007</v>
      </c>
    </row>
    <row r="830" spans="1:26" x14ac:dyDescent="0.3">
      <c r="A830" t="s">
        <v>892</v>
      </c>
      <c r="B830">
        <v>41.88</v>
      </c>
      <c r="C830">
        <v>4.57</v>
      </c>
      <c r="D830">
        <v>14.62</v>
      </c>
      <c r="E830">
        <v>15.13</v>
      </c>
      <c r="F830">
        <v>0.25</v>
      </c>
      <c r="G830">
        <v>5.45</v>
      </c>
      <c r="H830">
        <v>8.14</v>
      </c>
      <c r="I830">
        <v>3.02</v>
      </c>
      <c r="J830">
        <v>1.35</v>
      </c>
      <c r="L830">
        <v>1.27</v>
      </c>
      <c r="M830">
        <v>0.34</v>
      </c>
      <c r="N830">
        <v>46.78</v>
      </c>
      <c r="O830">
        <v>1.98</v>
      </c>
      <c r="P830">
        <v>9.1999999999999993</v>
      </c>
      <c r="Q830">
        <v>10.29</v>
      </c>
      <c r="R830">
        <v>0.23</v>
      </c>
      <c r="S830">
        <v>13.32</v>
      </c>
      <c r="T830">
        <v>15.23</v>
      </c>
      <c r="U830">
        <v>0.66</v>
      </c>
      <c r="V830">
        <v>0.02</v>
      </c>
      <c r="X830">
        <v>0.93</v>
      </c>
      <c r="Y830">
        <v>1453.15</v>
      </c>
      <c r="Z830">
        <f t="shared" si="12"/>
        <v>9.3000000000000007</v>
      </c>
    </row>
    <row r="831" spans="1:26" x14ac:dyDescent="0.3">
      <c r="A831" t="s">
        <v>893</v>
      </c>
      <c r="B831">
        <v>43.81</v>
      </c>
      <c r="C831">
        <v>3.37</v>
      </c>
      <c r="D831">
        <v>15.35</v>
      </c>
      <c r="E831">
        <v>14.66</v>
      </c>
      <c r="F831">
        <v>0.18</v>
      </c>
      <c r="G831">
        <v>5.77</v>
      </c>
      <c r="H831">
        <v>8.44</v>
      </c>
      <c r="I831">
        <v>3.25</v>
      </c>
      <c r="J831">
        <v>1.1499999999999999</v>
      </c>
      <c r="L831">
        <v>0.75</v>
      </c>
      <c r="M831">
        <v>0.21</v>
      </c>
      <c r="N831">
        <v>47.18</v>
      </c>
      <c r="O831">
        <v>1.32</v>
      </c>
      <c r="P831">
        <v>9.0299999999999994</v>
      </c>
      <c r="Q831">
        <v>10.48</v>
      </c>
      <c r="R831">
        <v>0.24</v>
      </c>
      <c r="S831">
        <v>14.12</v>
      </c>
      <c r="T831">
        <v>17.940000000000001</v>
      </c>
      <c r="U831">
        <v>0.64</v>
      </c>
      <c r="X831">
        <v>0.93</v>
      </c>
      <c r="Y831">
        <v>1473.15</v>
      </c>
      <c r="Z831">
        <f t="shared" si="12"/>
        <v>9.3000000000000007</v>
      </c>
    </row>
    <row r="832" spans="1:26" x14ac:dyDescent="0.3">
      <c r="A832" t="s">
        <v>894</v>
      </c>
      <c r="B832">
        <v>47.05</v>
      </c>
      <c r="C832">
        <v>1.76</v>
      </c>
      <c r="D832">
        <v>16.809999999999999</v>
      </c>
      <c r="E832">
        <v>11.1</v>
      </c>
      <c r="F832">
        <v>0.22</v>
      </c>
      <c r="G832">
        <v>7.59</v>
      </c>
      <c r="H832">
        <v>10.18</v>
      </c>
      <c r="I832">
        <v>2.77</v>
      </c>
      <c r="J832">
        <v>0.63</v>
      </c>
      <c r="L832">
        <v>0.3</v>
      </c>
      <c r="M832">
        <v>0.06</v>
      </c>
      <c r="N832">
        <v>49.83</v>
      </c>
      <c r="O832">
        <v>0.75</v>
      </c>
      <c r="P832">
        <v>8.11</v>
      </c>
      <c r="Q832">
        <v>7.29</v>
      </c>
      <c r="R832">
        <v>0.22</v>
      </c>
      <c r="S832">
        <v>16.71</v>
      </c>
      <c r="T832">
        <v>14.87</v>
      </c>
      <c r="U832">
        <v>0.45</v>
      </c>
      <c r="V832">
        <v>0.01</v>
      </c>
      <c r="X832">
        <v>0.93</v>
      </c>
      <c r="Y832">
        <v>1513.15</v>
      </c>
      <c r="Z832">
        <f t="shared" si="12"/>
        <v>9.3000000000000007</v>
      </c>
    </row>
    <row r="833" spans="1:26" x14ac:dyDescent="0.3">
      <c r="A833" t="s">
        <v>895</v>
      </c>
      <c r="B833">
        <v>46.04</v>
      </c>
      <c r="C833">
        <v>1.63</v>
      </c>
      <c r="D833">
        <v>16.100000000000001</v>
      </c>
      <c r="E833">
        <v>10.49</v>
      </c>
      <c r="F833">
        <v>0.11</v>
      </c>
      <c r="G833">
        <v>8.1199999999999992</v>
      </c>
      <c r="H833">
        <v>10.210000000000001</v>
      </c>
      <c r="I833">
        <v>2.57</v>
      </c>
      <c r="J833">
        <v>0.51</v>
      </c>
      <c r="L833">
        <v>0.34</v>
      </c>
      <c r="M833">
        <v>0.06</v>
      </c>
      <c r="N833">
        <v>48.9</v>
      </c>
      <c r="O833">
        <v>0.71</v>
      </c>
      <c r="P833">
        <v>8.6199999999999992</v>
      </c>
      <c r="Q833">
        <v>6.96</v>
      </c>
      <c r="R833">
        <v>0.16</v>
      </c>
      <c r="S833">
        <v>17.72</v>
      </c>
      <c r="T833">
        <v>13.86</v>
      </c>
      <c r="U833">
        <v>0.44</v>
      </c>
      <c r="V833">
        <v>0.01</v>
      </c>
      <c r="X833">
        <v>0.93</v>
      </c>
      <c r="Y833">
        <v>1533.15</v>
      </c>
      <c r="Z833">
        <f t="shared" si="12"/>
        <v>9.3000000000000007</v>
      </c>
    </row>
    <row r="834" spans="1:26" x14ac:dyDescent="0.3">
      <c r="A834" t="s">
        <v>896</v>
      </c>
      <c r="B834">
        <v>46.18</v>
      </c>
      <c r="C834">
        <v>3.36</v>
      </c>
      <c r="D834">
        <v>13.8</v>
      </c>
      <c r="E834">
        <v>13.02</v>
      </c>
      <c r="F834">
        <v>0.2</v>
      </c>
      <c r="G834">
        <v>5.23</v>
      </c>
      <c r="H834">
        <v>9.91</v>
      </c>
      <c r="I834">
        <v>3.05</v>
      </c>
      <c r="J834">
        <v>1.04</v>
      </c>
      <c r="L834">
        <v>0.67</v>
      </c>
      <c r="M834">
        <v>0.16</v>
      </c>
      <c r="N834">
        <v>48.5</v>
      </c>
      <c r="O834">
        <v>1.68</v>
      </c>
      <c r="P834">
        <v>4.79</v>
      </c>
      <c r="Q834">
        <v>8.1300000000000008</v>
      </c>
      <c r="R834">
        <v>0.14000000000000001</v>
      </c>
      <c r="S834">
        <v>14.08</v>
      </c>
      <c r="T834">
        <v>18.66</v>
      </c>
      <c r="U834">
        <v>0.36</v>
      </c>
      <c r="V834">
        <v>0.01</v>
      </c>
      <c r="X834">
        <v>0.43</v>
      </c>
      <c r="Y834">
        <v>1433.15</v>
      </c>
      <c r="Z834">
        <f t="shared" si="12"/>
        <v>4.3</v>
      </c>
    </row>
    <row r="835" spans="1:26" x14ac:dyDescent="0.3">
      <c r="A835" t="s">
        <v>897</v>
      </c>
      <c r="B835">
        <v>45.99</v>
      </c>
      <c r="C835">
        <v>4.33</v>
      </c>
      <c r="D835">
        <v>13.34</v>
      </c>
      <c r="E835">
        <v>13.34</v>
      </c>
      <c r="F835">
        <v>0.2</v>
      </c>
      <c r="G835">
        <v>4.72</v>
      </c>
      <c r="H835">
        <v>9.25</v>
      </c>
      <c r="I835">
        <v>3.03</v>
      </c>
      <c r="J835">
        <v>1.37</v>
      </c>
      <c r="L835">
        <v>0.96</v>
      </c>
      <c r="M835">
        <v>0.24</v>
      </c>
      <c r="N835">
        <v>49.57</v>
      </c>
      <c r="O835">
        <v>1.82</v>
      </c>
      <c r="P835">
        <v>4.4800000000000004</v>
      </c>
      <c r="Q835">
        <v>9.08</v>
      </c>
      <c r="R835">
        <v>0.21</v>
      </c>
      <c r="S835">
        <v>14.61</v>
      </c>
      <c r="T835">
        <v>18.399999999999999</v>
      </c>
      <c r="U835">
        <v>0.43</v>
      </c>
      <c r="V835">
        <v>0.03</v>
      </c>
      <c r="X835">
        <v>0.43</v>
      </c>
      <c r="Y835">
        <v>1413.15</v>
      </c>
      <c r="Z835">
        <f t="shared" ref="Z835:Z851" si="13">X835*10</f>
        <v>4.3</v>
      </c>
    </row>
    <row r="836" spans="1:26" x14ac:dyDescent="0.3">
      <c r="A836" t="s">
        <v>898</v>
      </c>
      <c r="B836">
        <v>47.66</v>
      </c>
      <c r="C836">
        <v>2.75</v>
      </c>
      <c r="D836">
        <v>14.07</v>
      </c>
      <c r="E836">
        <v>12.5</v>
      </c>
      <c r="F836">
        <v>0.22</v>
      </c>
      <c r="G836">
        <v>6</v>
      </c>
      <c r="H836">
        <v>10.68</v>
      </c>
      <c r="I836">
        <v>2.89</v>
      </c>
      <c r="J836">
        <v>0.78</v>
      </c>
      <c r="L836">
        <v>0.46</v>
      </c>
      <c r="M836">
        <v>0.11</v>
      </c>
      <c r="N836">
        <v>50.13</v>
      </c>
      <c r="O836">
        <v>1.28</v>
      </c>
      <c r="P836">
        <v>5.15</v>
      </c>
      <c r="Q836">
        <v>6.97</v>
      </c>
      <c r="R836">
        <v>0.11</v>
      </c>
      <c r="S836">
        <v>14.92</v>
      </c>
      <c r="T836">
        <v>19.440000000000001</v>
      </c>
      <c r="U836">
        <v>0.3</v>
      </c>
      <c r="X836">
        <v>0.43</v>
      </c>
      <c r="Y836">
        <v>1453.15</v>
      </c>
      <c r="Z836">
        <f t="shared" si="13"/>
        <v>4.3</v>
      </c>
    </row>
    <row r="837" spans="1:26" x14ac:dyDescent="0.3">
      <c r="A837" t="s">
        <v>899</v>
      </c>
      <c r="B837">
        <v>46.39</v>
      </c>
      <c r="C837">
        <v>2.67</v>
      </c>
      <c r="D837">
        <v>14.38</v>
      </c>
      <c r="E837">
        <v>14.38</v>
      </c>
      <c r="F837">
        <v>0.21</v>
      </c>
      <c r="G837">
        <v>5.55</v>
      </c>
      <c r="H837">
        <v>9.81</v>
      </c>
      <c r="I837">
        <v>3.01</v>
      </c>
      <c r="J837">
        <v>0.85</v>
      </c>
      <c r="L837">
        <v>0.63</v>
      </c>
      <c r="M837">
        <v>0.8</v>
      </c>
      <c r="N837">
        <v>48.48</v>
      </c>
      <c r="O837">
        <v>1.33</v>
      </c>
      <c r="P837">
        <v>4.38</v>
      </c>
      <c r="Q837">
        <v>6.98</v>
      </c>
      <c r="R837">
        <v>0.17</v>
      </c>
      <c r="S837">
        <v>14.36</v>
      </c>
      <c r="T837">
        <v>19.84</v>
      </c>
      <c r="U837">
        <v>0.31</v>
      </c>
      <c r="V837">
        <v>0.01</v>
      </c>
      <c r="X837">
        <v>0.43</v>
      </c>
      <c r="Y837">
        <v>1413.15</v>
      </c>
      <c r="Z837">
        <f t="shared" si="13"/>
        <v>4.3</v>
      </c>
    </row>
    <row r="838" spans="1:26" x14ac:dyDescent="0.3">
      <c r="A838" t="s">
        <v>900</v>
      </c>
      <c r="B838">
        <v>47.73</v>
      </c>
      <c r="C838">
        <v>4.42</v>
      </c>
      <c r="D838">
        <v>14.01</v>
      </c>
      <c r="E838">
        <v>14.01</v>
      </c>
      <c r="F838">
        <v>0.21</v>
      </c>
      <c r="G838">
        <v>4.12</v>
      </c>
      <c r="H838">
        <v>9.08</v>
      </c>
      <c r="I838">
        <v>3.15</v>
      </c>
      <c r="J838">
        <v>1.42</v>
      </c>
      <c r="L838">
        <v>0.86</v>
      </c>
      <c r="M838">
        <v>1.8</v>
      </c>
      <c r="N838">
        <v>49.41</v>
      </c>
      <c r="O838">
        <v>1.87</v>
      </c>
      <c r="P838">
        <v>4.3499999999999996</v>
      </c>
      <c r="Q838">
        <v>8.36</v>
      </c>
      <c r="R838">
        <v>0.18</v>
      </c>
      <c r="S838">
        <v>13.59</v>
      </c>
      <c r="T838">
        <v>20.07</v>
      </c>
      <c r="U838">
        <v>0.4</v>
      </c>
      <c r="V838">
        <v>0.01</v>
      </c>
      <c r="X838">
        <v>0.43</v>
      </c>
      <c r="Y838">
        <v>1373.15</v>
      </c>
      <c r="Z838">
        <f t="shared" si="13"/>
        <v>4.3</v>
      </c>
    </row>
    <row r="839" spans="1:26" x14ac:dyDescent="0.3">
      <c r="A839" t="s">
        <v>901</v>
      </c>
      <c r="B839">
        <v>47</v>
      </c>
      <c r="C839">
        <v>3.17</v>
      </c>
      <c r="D839">
        <v>14.21</v>
      </c>
      <c r="E839">
        <v>14.21</v>
      </c>
      <c r="F839">
        <v>0.16</v>
      </c>
      <c r="G839">
        <v>4.88</v>
      </c>
      <c r="H839">
        <v>8.73</v>
      </c>
      <c r="I839">
        <v>3.04</v>
      </c>
      <c r="J839">
        <v>1</v>
      </c>
      <c r="L839">
        <v>0.56000000000000005</v>
      </c>
      <c r="M839">
        <v>1</v>
      </c>
      <c r="N839">
        <v>48.06</v>
      </c>
      <c r="O839">
        <v>2.35</v>
      </c>
      <c r="P839">
        <v>5.74</v>
      </c>
      <c r="Q839">
        <v>7.23</v>
      </c>
      <c r="R839">
        <v>0.19</v>
      </c>
      <c r="S839">
        <v>13.14</v>
      </c>
      <c r="T839">
        <v>20</v>
      </c>
      <c r="U839">
        <v>0.35</v>
      </c>
      <c r="V839">
        <v>0.01</v>
      </c>
      <c r="X839">
        <v>0.43</v>
      </c>
      <c r="Y839">
        <v>1393.15</v>
      </c>
      <c r="Z839">
        <f t="shared" si="13"/>
        <v>4.3</v>
      </c>
    </row>
    <row r="840" spans="1:26" x14ac:dyDescent="0.3">
      <c r="A840" t="s">
        <v>902</v>
      </c>
      <c r="B840">
        <v>47.17</v>
      </c>
      <c r="C840">
        <v>2.4</v>
      </c>
      <c r="D840">
        <v>14.51</v>
      </c>
      <c r="E840">
        <v>11.41</v>
      </c>
      <c r="F840">
        <v>0.25</v>
      </c>
      <c r="G840">
        <v>6.15</v>
      </c>
      <c r="H840">
        <v>10.78</v>
      </c>
      <c r="I840">
        <v>2.79</v>
      </c>
      <c r="J840">
        <v>0.67</v>
      </c>
      <c r="L840">
        <v>0.39</v>
      </c>
      <c r="M840">
        <v>0.6</v>
      </c>
      <c r="N840">
        <v>49.09</v>
      </c>
      <c r="O840">
        <v>1.38</v>
      </c>
      <c r="P840">
        <v>5.71</v>
      </c>
      <c r="Q840">
        <v>6.35</v>
      </c>
      <c r="R840">
        <v>0.15</v>
      </c>
      <c r="S840">
        <v>14.15</v>
      </c>
      <c r="T840">
        <v>20.190000000000001</v>
      </c>
      <c r="U840">
        <v>0.32</v>
      </c>
      <c r="X840">
        <v>0.43</v>
      </c>
      <c r="Y840">
        <v>1433.15</v>
      </c>
      <c r="Z840">
        <f t="shared" si="13"/>
        <v>4.3</v>
      </c>
    </row>
    <row r="841" spans="1:26" x14ac:dyDescent="0.3">
      <c r="A841" t="s">
        <v>903</v>
      </c>
      <c r="B841">
        <v>48.05</v>
      </c>
      <c r="C841">
        <v>2.09</v>
      </c>
      <c r="D841">
        <v>14.89</v>
      </c>
      <c r="E841">
        <v>10.8</v>
      </c>
      <c r="F841">
        <v>0.2</v>
      </c>
      <c r="G841">
        <v>6.83</v>
      </c>
      <c r="H841">
        <v>11.56</v>
      </c>
      <c r="I841">
        <v>2.6</v>
      </c>
      <c r="J841">
        <v>0.57999999999999996</v>
      </c>
      <c r="L841">
        <v>0.36</v>
      </c>
      <c r="M841">
        <v>0.5</v>
      </c>
      <c r="N841">
        <v>50.03</v>
      </c>
      <c r="O841">
        <v>0.98</v>
      </c>
      <c r="P841">
        <v>5.29</v>
      </c>
      <c r="Q841">
        <v>5.26</v>
      </c>
      <c r="R841">
        <v>0.12</v>
      </c>
      <c r="S841">
        <v>14.39</v>
      </c>
      <c r="T841">
        <v>21.16</v>
      </c>
      <c r="U841">
        <v>0.03</v>
      </c>
      <c r="X841">
        <v>0.43</v>
      </c>
      <c r="Y841">
        <v>1453.15</v>
      </c>
      <c r="Z841">
        <f t="shared" si="13"/>
        <v>4.3</v>
      </c>
    </row>
    <row r="842" spans="1:26" x14ac:dyDescent="0.3">
      <c r="A842" t="s">
        <v>904</v>
      </c>
      <c r="B842">
        <v>52.59</v>
      </c>
      <c r="C842">
        <v>1.88</v>
      </c>
      <c r="D842">
        <v>17.38</v>
      </c>
      <c r="E842">
        <v>5.68</v>
      </c>
      <c r="F842">
        <v>0.2</v>
      </c>
      <c r="G842">
        <v>4.05</v>
      </c>
      <c r="H842">
        <v>8.2899999999999991</v>
      </c>
      <c r="I842">
        <v>4.75</v>
      </c>
      <c r="J842">
        <v>2.92</v>
      </c>
      <c r="L842">
        <v>0.82</v>
      </c>
      <c r="N842">
        <v>43.72</v>
      </c>
      <c r="O842">
        <v>2.2200000000000002</v>
      </c>
      <c r="P842">
        <v>7.51</v>
      </c>
      <c r="Q842">
        <v>10.19</v>
      </c>
      <c r="S842">
        <v>12.28</v>
      </c>
      <c r="T842">
        <v>22.35</v>
      </c>
      <c r="U842">
        <v>0.64</v>
      </c>
      <c r="V842">
        <v>0.01</v>
      </c>
      <c r="X842">
        <v>1E-4</v>
      </c>
      <c r="Y842">
        <v>1413.15</v>
      </c>
      <c r="Z842">
        <f t="shared" si="13"/>
        <v>1E-3</v>
      </c>
    </row>
    <row r="843" spans="1:26" x14ac:dyDescent="0.3">
      <c r="A843" t="s">
        <v>905</v>
      </c>
      <c r="B843">
        <v>47.87</v>
      </c>
      <c r="C843">
        <v>0.97</v>
      </c>
      <c r="D843">
        <v>18.43</v>
      </c>
      <c r="E843">
        <v>5.71</v>
      </c>
      <c r="F843">
        <v>0.22</v>
      </c>
      <c r="G843">
        <v>3.21</v>
      </c>
      <c r="H843">
        <v>8.5399999999999991</v>
      </c>
      <c r="I843">
        <v>2.98</v>
      </c>
      <c r="J843">
        <v>7.02</v>
      </c>
      <c r="L843">
        <v>0.79</v>
      </c>
      <c r="M843">
        <v>1.01</v>
      </c>
      <c r="N843">
        <v>42.98</v>
      </c>
      <c r="O843">
        <v>1.94</v>
      </c>
      <c r="P843">
        <v>10.43</v>
      </c>
      <c r="Q843">
        <v>8.6</v>
      </c>
      <c r="S843">
        <v>10.98</v>
      </c>
      <c r="T843">
        <v>23.22</v>
      </c>
      <c r="U843">
        <v>0.28000000000000003</v>
      </c>
      <c r="V843">
        <v>0.02</v>
      </c>
      <c r="X843">
        <v>0.2</v>
      </c>
      <c r="Y843">
        <v>1343.15</v>
      </c>
      <c r="Z843">
        <f t="shared" si="13"/>
        <v>2</v>
      </c>
    </row>
    <row r="844" spans="1:26" x14ac:dyDescent="0.3">
      <c r="A844" t="s">
        <v>906</v>
      </c>
      <c r="B844">
        <v>51.83</v>
      </c>
      <c r="C844">
        <v>0.66</v>
      </c>
      <c r="D844">
        <v>19.75</v>
      </c>
      <c r="E844">
        <v>4.04</v>
      </c>
      <c r="F844">
        <v>0.15</v>
      </c>
      <c r="G844">
        <v>1.63</v>
      </c>
      <c r="H844">
        <v>5.57</v>
      </c>
      <c r="I844">
        <v>4.1100000000000003</v>
      </c>
      <c r="J844">
        <v>8.23</v>
      </c>
      <c r="L844">
        <v>0.35</v>
      </c>
      <c r="M844">
        <v>1.3</v>
      </c>
      <c r="N844">
        <v>39.11</v>
      </c>
      <c r="O844">
        <v>1.46</v>
      </c>
      <c r="P844">
        <v>12.15</v>
      </c>
      <c r="Q844">
        <v>13.25</v>
      </c>
      <c r="S844">
        <v>8.64</v>
      </c>
      <c r="T844">
        <v>22.92</v>
      </c>
      <c r="U844">
        <v>0.41</v>
      </c>
      <c r="V844">
        <v>0.03</v>
      </c>
      <c r="X844">
        <v>0.2</v>
      </c>
      <c r="Y844">
        <v>1315.15</v>
      </c>
      <c r="Z844">
        <f t="shared" si="13"/>
        <v>2</v>
      </c>
    </row>
    <row r="845" spans="1:26" x14ac:dyDescent="0.3">
      <c r="A845" t="s">
        <v>907</v>
      </c>
      <c r="B845">
        <v>50</v>
      </c>
      <c r="C845">
        <v>4.1399999999999997</v>
      </c>
      <c r="D845">
        <v>12.1</v>
      </c>
      <c r="E845">
        <v>13.4</v>
      </c>
      <c r="F845">
        <v>0.23</v>
      </c>
      <c r="G845">
        <v>5.75</v>
      </c>
      <c r="H845">
        <v>10</v>
      </c>
      <c r="I845">
        <v>2.5499999999999998</v>
      </c>
      <c r="J845">
        <v>0.28000000000000003</v>
      </c>
      <c r="L845">
        <v>0.54</v>
      </c>
      <c r="N845">
        <v>51.3</v>
      </c>
      <c r="O845">
        <v>1.28</v>
      </c>
      <c r="P845">
        <v>2.86</v>
      </c>
      <c r="Q845">
        <v>8.89</v>
      </c>
      <c r="R845">
        <v>0.18</v>
      </c>
      <c r="S845">
        <v>16.3</v>
      </c>
      <c r="T845">
        <v>18.8</v>
      </c>
      <c r="U845">
        <v>0.32</v>
      </c>
      <c r="X845">
        <v>1E-4</v>
      </c>
      <c r="Y845">
        <v>1407.15</v>
      </c>
      <c r="Z845">
        <f t="shared" si="13"/>
        <v>1E-3</v>
      </c>
    </row>
    <row r="846" spans="1:26" x14ac:dyDescent="0.3">
      <c r="A846" t="s">
        <v>908</v>
      </c>
      <c r="B846">
        <v>50</v>
      </c>
      <c r="C846">
        <v>2.98</v>
      </c>
      <c r="D846">
        <v>12.8</v>
      </c>
      <c r="E846">
        <v>13.1</v>
      </c>
      <c r="F846">
        <v>0.28000000000000003</v>
      </c>
      <c r="G846">
        <v>6.06</v>
      </c>
      <c r="H846">
        <v>10.5</v>
      </c>
      <c r="I846">
        <v>2.91</v>
      </c>
      <c r="J846">
        <v>0.31</v>
      </c>
      <c r="L846">
        <v>0.26</v>
      </c>
      <c r="N846">
        <v>52.6</v>
      </c>
      <c r="O846">
        <v>0.81</v>
      </c>
      <c r="P846">
        <v>2.29</v>
      </c>
      <c r="Q846">
        <v>7.86</v>
      </c>
      <c r="R846">
        <v>0.24</v>
      </c>
      <c r="S846">
        <v>16.8</v>
      </c>
      <c r="T846">
        <v>19.2</v>
      </c>
      <c r="U846">
        <v>0.22</v>
      </c>
      <c r="X846">
        <v>1E-4</v>
      </c>
      <c r="Y846">
        <v>1413.15</v>
      </c>
      <c r="Z846">
        <f t="shared" si="13"/>
        <v>1E-3</v>
      </c>
    </row>
    <row r="847" spans="1:26" x14ac:dyDescent="0.3">
      <c r="A847" t="s">
        <v>909</v>
      </c>
      <c r="B847">
        <v>49.3</v>
      </c>
      <c r="C847">
        <v>3.92</v>
      </c>
      <c r="D847">
        <v>11.8</v>
      </c>
      <c r="E847">
        <v>14</v>
      </c>
      <c r="F847">
        <v>0.28000000000000003</v>
      </c>
      <c r="G847">
        <v>5.43</v>
      </c>
      <c r="H847">
        <v>9.59</v>
      </c>
      <c r="I847">
        <v>2.93</v>
      </c>
      <c r="J847">
        <v>0.35</v>
      </c>
      <c r="L847">
        <v>0.36</v>
      </c>
      <c r="N847">
        <v>51.5</v>
      </c>
      <c r="O847">
        <v>1.17</v>
      </c>
      <c r="P847">
        <v>2.57</v>
      </c>
      <c r="Q847">
        <v>9.16</v>
      </c>
      <c r="R847">
        <v>0.18</v>
      </c>
      <c r="S847">
        <v>15.9</v>
      </c>
      <c r="T847">
        <v>18.899999999999999</v>
      </c>
      <c r="U847">
        <v>0.25</v>
      </c>
      <c r="X847">
        <v>1E-4</v>
      </c>
      <c r="Y847">
        <v>1401.15</v>
      </c>
      <c r="Z847">
        <f t="shared" si="13"/>
        <v>1E-3</v>
      </c>
    </row>
    <row r="848" spans="1:26" x14ac:dyDescent="0.3">
      <c r="A848" t="s">
        <v>910</v>
      </c>
      <c r="B848">
        <v>48.4</v>
      </c>
      <c r="C848">
        <v>5.28</v>
      </c>
      <c r="D848">
        <v>11.2</v>
      </c>
      <c r="E848">
        <v>15.4</v>
      </c>
      <c r="F848">
        <v>0.23</v>
      </c>
      <c r="G848">
        <v>4.99</v>
      </c>
      <c r="H848">
        <v>9.4</v>
      </c>
      <c r="I848">
        <v>2.76</v>
      </c>
      <c r="J848">
        <v>0.43</v>
      </c>
      <c r="L848">
        <v>0.49</v>
      </c>
      <c r="N848">
        <v>51.4</v>
      </c>
      <c r="O848">
        <v>1.36</v>
      </c>
      <c r="P848">
        <v>2.0499999999999998</v>
      </c>
      <c r="Q848">
        <v>9.92</v>
      </c>
      <c r="R848">
        <v>0.19</v>
      </c>
      <c r="S848">
        <v>15.6</v>
      </c>
      <c r="T848">
        <v>18.399999999999999</v>
      </c>
      <c r="U848">
        <v>0.26</v>
      </c>
      <c r="X848">
        <v>1E-4</v>
      </c>
      <c r="Y848">
        <v>1383.15</v>
      </c>
      <c r="Z848">
        <f t="shared" si="13"/>
        <v>1E-3</v>
      </c>
    </row>
    <row r="849" spans="1:26" x14ac:dyDescent="0.3">
      <c r="A849" t="s">
        <v>911</v>
      </c>
      <c r="B849">
        <v>50.4</v>
      </c>
      <c r="C849">
        <v>2.1</v>
      </c>
      <c r="D849">
        <v>13.5</v>
      </c>
      <c r="E849">
        <v>11.7</v>
      </c>
      <c r="F849">
        <v>0.22</v>
      </c>
      <c r="G849">
        <v>7.05</v>
      </c>
      <c r="H849">
        <v>11.5</v>
      </c>
      <c r="I849">
        <v>2.66</v>
      </c>
      <c r="J849">
        <v>0.17</v>
      </c>
      <c r="L849">
        <v>0.26</v>
      </c>
      <c r="N849">
        <v>52.5</v>
      </c>
      <c r="O849">
        <v>0.74</v>
      </c>
      <c r="P849">
        <v>2.4700000000000002</v>
      </c>
      <c r="Q849">
        <v>6.59</v>
      </c>
      <c r="R849">
        <v>0.17</v>
      </c>
      <c r="S849">
        <v>16.899999999999999</v>
      </c>
      <c r="T849">
        <v>19.899999999999999</v>
      </c>
      <c r="U849">
        <v>0.21</v>
      </c>
      <c r="X849">
        <v>1E-4</v>
      </c>
      <c r="Y849">
        <v>1444.15</v>
      </c>
      <c r="Z849">
        <f t="shared" si="13"/>
        <v>1E-3</v>
      </c>
    </row>
    <row r="850" spans="1:26" x14ac:dyDescent="0.3">
      <c r="A850" t="s">
        <v>912</v>
      </c>
      <c r="B850">
        <v>50.1</v>
      </c>
      <c r="C850">
        <v>2.52</v>
      </c>
      <c r="D850">
        <v>13.4</v>
      </c>
      <c r="E850">
        <v>11.9</v>
      </c>
      <c r="F850">
        <v>0.16</v>
      </c>
      <c r="G850">
        <v>6.3</v>
      </c>
      <c r="H850">
        <v>10.8</v>
      </c>
      <c r="I850">
        <v>3.31</v>
      </c>
      <c r="J850">
        <v>0.38</v>
      </c>
      <c r="L850">
        <v>0.19</v>
      </c>
      <c r="N850">
        <v>51.7</v>
      </c>
      <c r="O850">
        <v>1.1000000000000001</v>
      </c>
      <c r="P850">
        <v>2.84</v>
      </c>
      <c r="Q850">
        <v>7.29</v>
      </c>
      <c r="R850">
        <v>0.13</v>
      </c>
      <c r="S850">
        <v>15.7</v>
      </c>
      <c r="T850">
        <v>20.6</v>
      </c>
      <c r="U850">
        <v>0.28000000000000003</v>
      </c>
      <c r="X850">
        <v>1E-4</v>
      </c>
      <c r="Y850">
        <v>1425.15</v>
      </c>
      <c r="Z850">
        <f t="shared" si="13"/>
        <v>1E-3</v>
      </c>
    </row>
    <row r="851" spans="1:26" x14ac:dyDescent="0.3">
      <c r="A851" t="s">
        <v>913</v>
      </c>
      <c r="B851">
        <v>49.2</v>
      </c>
      <c r="C851">
        <v>4.17</v>
      </c>
      <c r="D851">
        <v>12</v>
      </c>
      <c r="E851">
        <v>14.3</v>
      </c>
      <c r="F851">
        <v>0.3</v>
      </c>
      <c r="G851">
        <v>5.51</v>
      </c>
      <c r="H851">
        <v>9.9</v>
      </c>
      <c r="I851">
        <v>2.68</v>
      </c>
      <c r="J851">
        <v>0.32</v>
      </c>
      <c r="L851">
        <v>0.37</v>
      </c>
      <c r="N851">
        <v>51</v>
      </c>
      <c r="O851">
        <v>1.27</v>
      </c>
      <c r="P851">
        <v>3.14</v>
      </c>
      <c r="Q851">
        <v>9.6999999999999993</v>
      </c>
      <c r="R851">
        <v>0.24</v>
      </c>
      <c r="S851">
        <v>15.2</v>
      </c>
      <c r="T851">
        <v>18</v>
      </c>
      <c r="U851">
        <v>0.31</v>
      </c>
      <c r="X851">
        <v>1E-4</v>
      </c>
      <c r="Y851">
        <v>1401.15</v>
      </c>
      <c r="Z851">
        <f t="shared" si="13"/>
        <v>1E-3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15398-7A2D-494F-8896-B537AA0CC16F}">
  <dimension ref="A1:AG850"/>
  <sheetViews>
    <sheetView topLeftCell="S1" workbookViewId="0">
      <selection activeCell="Z2" sqref="Z2:Z120"/>
    </sheetView>
  </sheetViews>
  <sheetFormatPr defaultColWidth="12.44140625" defaultRowHeight="14.4" x14ac:dyDescent="0.3"/>
  <cols>
    <col min="1" max="1" width="54.77734375" customWidth="1"/>
    <col min="27" max="27" width="33.109375" customWidth="1"/>
  </cols>
  <sheetData>
    <row r="1" spans="1:31" s="21" customFormat="1" ht="19.05" customHeight="1" x14ac:dyDescent="0.3">
      <c r="A1" s="17" t="s">
        <v>83</v>
      </c>
      <c r="B1" s="18" t="s">
        <v>84</v>
      </c>
      <c r="C1" s="19" t="s">
        <v>85</v>
      </c>
      <c r="D1" s="19" t="s">
        <v>86</v>
      </c>
      <c r="E1" s="19" t="s">
        <v>87</v>
      </c>
      <c r="F1" s="19" t="s">
        <v>88</v>
      </c>
      <c r="G1" s="19" t="s">
        <v>89</v>
      </c>
      <c r="H1" s="19" t="s">
        <v>90</v>
      </c>
      <c r="I1" s="19" t="s">
        <v>91</v>
      </c>
      <c r="J1" s="19" t="s">
        <v>92</v>
      </c>
      <c r="K1" s="19" t="s">
        <v>93</v>
      </c>
      <c r="L1" s="19" t="s">
        <v>94</v>
      </c>
      <c r="M1" s="19" t="s">
        <v>95</v>
      </c>
      <c r="N1" s="18" t="s">
        <v>96</v>
      </c>
      <c r="O1" s="19" t="s">
        <v>97</v>
      </c>
      <c r="P1" s="19" t="s">
        <v>98</v>
      </c>
      <c r="Q1" s="19" t="s">
        <v>99</v>
      </c>
      <c r="R1" s="19" t="s">
        <v>100</v>
      </c>
      <c r="S1" s="19" t="s">
        <v>101</v>
      </c>
      <c r="T1" s="19" t="s">
        <v>102</v>
      </c>
      <c r="U1" s="19" t="s">
        <v>103</v>
      </c>
      <c r="V1" s="19" t="s">
        <v>104</v>
      </c>
      <c r="W1" s="19" t="s">
        <v>105</v>
      </c>
      <c r="X1" s="20" t="s">
        <v>106</v>
      </c>
      <c r="Y1" s="20" t="s">
        <v>107</v>
      </c>
      <c r="Z1" s="21" t="s">
        <v>1324</v>
      </c>
      <c r="AA1" s="22"/>
      <c r="AB1" s="22"/>
    </row>
    <row r="2" spans="1:31" s="27" customFormat="1" ht="15.6" x14ac:dyDescent="0.3">
      <c r="A2" t="s">
        <v>914</v>
      </c>
      <c r="B2">
        <v>59.9</v>
      </c>
      <c r="C2">
        <v>0.7</v>
      </c>
      <c r="D2">
        <v>19</v>
      </c>
      <c r="E2">
        <v>2.96</v>
      </c>
      <c r="F2">
        <v>0.21</v>
      </c>
      <c r="G2">
        <v>0.32</v>
      </c>
      <c r="H2">
        <v>0.66</v>
      </c>
      <c r="I2">
        <v>10.6</v>
      </c>
      <c r="J2">
        <v>5.7</v>
      </c>
      <c r="K2">
        <v>0</v>
      </c>
      <c r="L2">
        <v>0</v>
      </c>
      <c r="M2">
        <v>4.5599999999999996</v>
      </c>
      <c r="N2">
        <v>50.3</v>
      </c>
      <c r="O2">
        <v>1.38</v>
      </c>
      <c r="P2">
        <v>2.25</v>
      </c>
      <c r="Q2">
        <v>12.9</v>
      </c>
      <c r="R2">
        <v>1.04</v>
      </c>
      <c r="S2">
        <v>10.1</v>
      </c>
      <c r="T2">
        <v>20.399999999999999</v>
      </c>
      <c r="U2">
        <v>1.66</v>
      </c>
      <c r="V2">
        <v>0</v>
      </c>
      <c r="W2">
        <v>0</v>
      </c>
      <c r="X2">
        <v>0.2</v>
      </c>
      <c r="Y2">
        <v>1123.1500000000001</v>
      </c>
      <c r="Z2" s="23">
        <f>X2*10</f>
        <v>2</v>
      </c>
      <c r="AA2" s="24"/>
      <c r="AB2" s="25"/>
      <c r="AC2" s="23"/>
      <c r="AD2" s="23"/>
      <c r="AE2" s="26"/>
    </row>
    <row r="3" spans="1:31" s="27" customFormat="1" ht="15.6" x14ac:dyDescent="0.3">
      <c r="A3" t="s">
        <v>915</v>
      </c>
      <c r="B3">
        <v>59.6</v>
      </c>
      <c r="C3">
        <v>0.6</v>
      </c>
      <c r="D3">
        <v>19</v>
      </c>
      <c r="E3">
        <v>3.11</v>
      </c>
      <c r="F3">
        <v>0.22</v>
      </c>
      <c r="G3">
        <v>0.28999999999999998</v>
      </c>
      <c r="H3">
        <v>0.68</v>
      </c>
      <c r="I3">
        <v>10.8</v>
      </c>
      <c r="J3">
        <v>5.7</v>
      </c>
      <c r="K3">
        <v>0</v>
      </c>
      <c r="L3">
        <v>0</v>
      </c>
      <c r="M3">
        <v>3.31</v>
      </c>
      <c r="N3">
        <v>50.5</v>
      </c>
      <c r="O3">
        <v>1</v>
      </c>
      <c r="P3">
        <v>1.65</v>
      </c>
      <c r="Q3">
        <v>13.1</v>
      </c>
      <c r="R3">
        <v>1.1100000000000001</v>
      </c>
      <c r="S3">
        <v>10.7</v>
      </c>
      <c r="T3">
        <v>21.3</v>
      </c>
      <c r="U3">
        <v>0.71</v>
      </c>
      <c r="V3">
        <v>0</v>
      </c>
      <c r="W3">
        <v>0</v>
      </c>
      <c r="X3">
        <v>0.2</v>
      </c>
      <c r="Y3">
        <v>1123.1500000000001</v>
      </c>
      <c r="Z3" s="23">
        <f t="shared" ref="Z3:Z66" si="0">X3*10</f>
        <v>2</v>
      </c>
    </row>
    <row r="4" spans="1:31" s="27" customFormat="1" ht="15.6" x14ac:dyDescent="0.3">
      <c r="A4" t="s">
        <v>916</v>
      </c>
      <c r="B4">
        <v>61.5</v>
      </c>
      <c r="C4">
        <v>0.31</v>
      </c>
      <c r="D4">
        <v>19.399999999999999</v>
      </c>
      <c r="E4">
        <v>2.67</v>
      </c>
      <c r="F4">
        <v>0.15</v>
      </c>
      <c r="G4">
        <v>0.18</v>
      </c>
      <c r="H4">
        <v>0.45</v>
      </c>
      <c r="I4">
        <v>10.1</v>
      </c>
      <c r="J4">
        <v>5.21</v>
      </c>
      <c r="K4">
        <v>0</v>
      </c>
      <c r="L4">
        <v>0</v>
      </c>
      <c r="M4">
        <v>5.53</v>
      </c>
      <c r="N4">
        <v>50.6</v>
      </c>
      <c r="O4">
        <v>0.96</v>
      </c>
      <c r="P4">
        <v>2.13</v>
      </c>
      <c r="Q4">
        <v>14.9</v>
      </c>
      <c r="R4">
        <v>1.3</v>
      </c>
      <c r="S4">
        <v>7.2</v>
      </c>
      <c r="T4">
        <v>19.899999999999999</v>
      </c>
      <c r="U4">
        <v>1.7</v>
      </c>
      <c r="V4">
        <v>0.3</v>
      </c>
      <c r="W4">
        <v>0</v>
      </c>
      <c r="X4">
        <v>0.2</v>
      </c>
      <c r="Y4">
        <v>1073.1500000000001</v>
      </c>
      <c r="Z4" s="23">
        <f t="shared" si="0"/>
        <v>2</v>
      </c>
      <c r="AA4" s="24"/>
      <c r="AB4" s="25"/>
      <c r="AC4" s="23"/>
      <c r="AD4" s="23"/>
      <c r="AE4" s="26"/>
    </row>
    <row r="5" spans="1:31" s="27" customFormat="1" ht="15" x14ac:dyDescent="0.25">
      <c r="A5" s="28" t="s">
        <v>917</v>
      </c>
      <c r="B5" s="29">
        <v>50.6</v>
      </c>
      <c r="C5" s="29">
        <v>1.34</v>
      </c>
      <c r="D5" s="29">
        <v>19.5</v>
      </c>
      <c r="E5" s="29">
        <v>8.7992000000000008</v>
      </c>
      <c r="F5" s="29">
        <v>0.12</v>
      </c>
      <c r="G5" s="29">
        <v>5.89</v>
      </c>
      <c r="H5" s="29">
        <v>8.59</v>
      </c>
      <c r="I5" s="29">
        <v>3.85</v>
      </c>
      <c r="J5" s="29">
        <v>0.67</v>
      </c>
      <c r="K5" s="29">
        <v>0</v>
      </c>
      <c r="L5" s="29">
        <v>0.24</v>
      </c>
      <c r="M5" s="29">
        <v>3</v>
      </c>
      <c r="N5" s="29">
        <v>48.6</v>
      </c>
      <c r="O5" s="29">
        <v>0.89</v>
      </c>
      <c r="P5" s="29">
        <v>9.06</v>
      </c>
      <c r="Q5" s="29">
        <v>7.61</v>
      </c>
      <c r="R5" s="29">
        <v>0.2</v>
      </c>
      <c r="S5" s="29">
        <v>14.8</v>
      </c>
      <c r="T5" s="29">
        <v>18.3</v>
      </c>
      <c r="U5" s="29">
        <v>0.59</v>
      </c>
      <c r="V5" s="29">
        <v>0</v>
      </c>
      <c r="W5" s="29">
        <v>0.11</v>
      </c>
      <c r="X5" s="23">
        <v>0.9</v>
      </c>
      <c r="Y5" s="23">
        <v>1387.15</v>
      </c>
      <c r="Z5" s="23">
        <f t="shared" si="0"/>
        <v>9</v>
      </c>
      <c r="AA5" s="24"/>
      <c r="AB5" s="25"/>
      <c r="AC5" s="23"/>
      <c r="AD5" s="23"/>
      <c r="AE5" s="26"/>
    </row>
    <row r="6" spans="1:31" s="27" customFormat="1" ht="15" x14ac:dyDescent="0.25">
      <c r="A6" s="28" t="s">
        <v>918</v>
      </c>
      <c r="B6" s="29">
        <v>51.5</v>
      </c>
      <c r="C6" s="29">
        <v>1.41</v>
      </c>
      <c r="D6" s="29">
        <v>20</v>
      </c>
      <c r="E6" s="29">
        <v>8.7311440000000005</v>
      </c>
      <c r="F6" s="29">
        <v>0.15</v>
      </c>
      <c r="G6" s="29">
        <v>4.72</v>
      </c>
      <c r="H6" s="29">
        <v>7.81</v>
      </c>
      <c r="I6" s="29">
        <v>4.16</v>
      </c>
      <c r="J6" s="29">
        <v>0.77</v>
      </c>
      <c r="K6" s="29">
        <v>0</v>
      </c>
      <c r="L6" s="29">
        <v>0.28999999999999998</v>
      </c>
      <c r="M6" s="29">
        <v>2.8</v>
      </c>
      <c r="N6" s="29">
        <v>48.1</v>
      </c>
      <c r="O6" s="29">
        <v>1.03</v>
      </c>
      <c r="P6" s="29">
        <v>9.2799999999999994</v>
      </c>
      <c r="Q6" s="29">
        <v>8.23</v>
      </c>
      <c r="R6" s="29">
        <v>0.2</v>
      </c>
      <c r="S6" s="29">
        <v>14.4</v>
      </c>
      <c r="T6" s="29">
        <v>18.100000000000001</v>
      </c>
      <c r="U6" s="29">
        <v>0.65</v>
      </c>
      <c r="V6" s="29">
        <v>0</v>
      </c>
      <c r="W6" s="29">
        <v>0.12</v>
      </c>
      <c r="X6" s="23">
        <v>0.9</v>
      </c>
      <c r="Y6" s="23">
        <v>1347.15</v>
      </c>
      <c r="Z6" s="23">
        <f t="shared" si="0"/>
        <v>9</v>
      </c>
      <c r="AA6" s="24"/>
      <c r="AB6" s="25"/>
      <c r="AC6" s="23"/>
      <c r="AD6" s="23"/>
      <c r="AE6" s="26"/>
    </row>
    <row r="7" spans="1:31" s="27" customFormat="1" ht="15" x14ac:dyDescent="0.25">
      <c r="A7" s="28" t="s">
        <v>919</v>
      </c>
      <c r="B7" s="29">
        <v>53</v>
      </c>
      <c r="C7" s="29">
        <v>1.57</v>
      </c>
      <c r="D7" s="29">
        <v>19.7</v>
      </c>
      <c r="E7" s="29">
        <v>8.3951519999999995</v>
      </c>
      <c r="F7" s="29">
        <v>0.14000000000000001</v>
      </c>
      <c r="G7" s="29">
        <v>4.0599999999999996</v>
      </c>
      <c r="H7" s="29">
        <v>7.1</v>
      </c>
      <c r="I7" s="29">
        <v>4.34</v>
      </c>
      <c r="J7" s="29">
        <v>0.92</v>
      </c>
      <c r="K7" s="29">
        <v>0</v>
      </c>
      <c r="L7" s="29">
        <v>0.35</v>
      </c>
      <c r="M7" s="29">
        <v>2.9</v>
      </c>
      <c r="N7" s="29">
        <v>47.1</v>
      </c>
      <c r="O7" s="29">
        <v>1.21</v>
      </c>
      <c r="P7" s="29">
        <v>9.48</v>
      </c>
      <c r="Q7" s="29">
        <v>8.9</v>
      </c>
      <c r="R7" s="29">
        <v>0.2</v>
      </c>
      <c r="S7" s="29">
        <v>13.3</v>
      </c>
      <c r="T7" s="29">
        <v>18.7</v>
      </c>
      <c r="U7" s="29">
        <v>0.75</v>
      </c>
      <c r="V7" s="29">
        <v>0.01</v>
      </c>
      <c r="W7" s="29">
        <v>0.09</v>
      </c>
      <c r="X7" s="23">
        <v>0.9</v>
      </c>
      <c r="Y7" s="23">
        <v>1327.15</v>
      </c>
      <c r="Z7" s="23">
        <f t="shared" si="0"/>
        <v>9</v>
      </c>
      <c r="AA7" s="24"/>
      <c r="AB7" s="25"/>
      <c r="AC7" s="23"/>
      <c r="AD7" s="23"/>
      <c r="AE7" s="26"/>
    </row>
    <row r="8" spans="1:31" s="27" customFormat="1" ht="15" x14ac:dyDescent="0.25">
      <c r="A8" s="28" t="s">
        <v>920</v>
      </c>
      <c r="B8" s="29">
        <v>58.4</v>
      </c>
      <c r="C8" s="29">
        <v>0.86</v>
      </c>
      <c r="D8" s="29">
        <v>18.8</v>
      </c>
      <c r="E8" s="29">
        <v>6.3151520000000003</v>
      </c>
      <c r="F8" s="29">
        <v>0.13</v>
      </c>
      <c r="G8" s="29">
        <v>2.59</v>
      </c>
      <c r="H8" s="29">
        <v>6.48</v>
      </c>
      <c r="I8" s="29">
        <v>4.0599999999999996</v>
      </c>
      <c r="J8" s="29">
        <v>1.36</v>
      </c>
      <c r="K8" s="29">
        <v>0</v>
      </c>
      <c r="L8" s="29">
        <v>0.59</v>
      </c>
      <c r="M8" s="29">
        <v>5.5</v>
      </c>
      <c r="N8" s="29">
        <v>48.2</v>
      </c>
      <c r="O8" s="29">
        <v>0.67</v>
      </c>
      <c r="P8" s="29">
        <v>6.5</v>
      </c>
      <c r="Q8" s="29">
        <v>10.5</v>
      </c>
      <c r="R8" s="29">
        <v>0.26</v>
      </c>
      <c r="S8" s="29">
        <v>13.3</v>
      </c>
      <c r="T8" s="29">
        <v>19</v>
      </c>
      <c r="U8" s="29">
        <v>0.63</v>
      </c>
      <c r="V8" s="29">
        <v>0.01</v>
      </c>
      <c r="W8" s="29">
        <v>0.11</v>
      </c>
      <c r="X8" s="23">
        <v>0.9</v>
      </c>
      <c r="Y8" s="23">
        <v>1267.1500000000001</v>
      </c>
      <c r="Z8" s="23">
        <f t="shared" si="0"/>
        <v>9</v>
      </c>
      <c r="AA8" s="24"/>
      <c r="AB8" s="25"/>
      <c r="AC8" s="23"/>
      <c r="AD8" s="23"/>
      <c r="AE8" s="26"/>
    </row>
    <row r="9" spans="1:31" s="27" customFormat="1" ht="15" x14ac:dyDescent="0.25">
      <c r="A9" s="28" t="s">
        <v>921</v>
      </c>
      <c r="B9" s="29">
        <v>54.3</v>
      </c>
      <c r="C9" s="29">
        <v>1.1599999999999999</v>
      </c>
      <c r="D9" s="29">
        <v>19.600000000000001</v>
      </c>
      <c r="E9" s="29">
        <v>7.8320660000000002</v>
      </c>
      <c r="F9" s="29">
        <v>0.16</v>
      </c>
      <c r="G9" s="29">
        <v>3.78</v>
      </c>
      <c r="H9" s="29">
        <v>7.07</v>
      </c>
      <c r="I9" s="29">
        <v>4.17</v>
      </c>
      <c r="J9" s="29">
        <v>0.98</v>
      </c>
      <c r="K9" s="29">
        <v>0</v>
      </c>
      <c r="L9" s="29">
        <v>0.52</v>
      </c>
      <c r="M9" s="29">
        <v>3.6</v>
      </c>
      <c r="N9" s="29">
        <v>48.2</v>
      </c>
      <c r="O9" s="29">
        <v>0.8</v>
      </c>
      <c r="P9" s="29">
        <v>7.32</v>
      </c>
      <c r="Q9" s="29">
        <v>10.199999999999999</v>
      </c>
      <c r="R9" s="29">
        <v>0.24</v>
      </c>
      <c r="S9" s="29">
        <v>13.7</v>
      </c>
      <c r="T9" s="29">
        <v>18.8</v>
      </c>
      <c r="U9" s="29">
        <v>0.68</v>
      </c>
      <c r="V9" s="29">
        <v>0.01</v>
      </c>
      <c r="W9" s="29">
        <v>0.08</v>
      </c>
      <c r="X9" s="23">
        <v>0.9</v>
      </c>
      <c r="Y9" s="23">
        <v>1307.1500000000001</v>
      </c>
      <c r="Z9" s="23">
        <f t="shared" si="0"/>
        <v>9</v>
      </c>
      <c r="AA9" s="24"/>
      <c r="AB9" s="25"/>
      <c r="AC9" s="23"/>
      <c r="AD9" s="23"/>
      <c r="AE9" s="26"/>
    </row>
    <row r="10" spans="1:31" s="27" customFormat="1" ht="15" x14ac:dyDescent="0.25">
      <c r="A10" s="28" t="s">
        <v>922</v>
      </c>
      <c r="B10" s="29">
        <v>57.1</v>
      </c>
      <c r="C10" s="29">
        <v>0.95</v>
      </c>
      <c r="D10" s="29">
        <v>19.2</v>
      </c>
      <c r="E10" s="29">
        <v>6.8361140000000002</v>
      </c>
      <c r="F10" s="29">
        <v>0.16</v>
      </c>
      <c r="G10" s="29">
        <v>2.87</v>
      </c>
      <c r="H10" s="29">
        <v>6.4</v>
      </c>
      <c r="I10" s="29">
        <v>4.25</v>
      </c>
      <c r="J10" s="29">
        <v>1.24</v>
      </c>
      <c r="K10" s="29">
        <v>0</v>
      </c>
      <c r="L10" s="29">
        <v>0.56000000000000005</v>
      </c>
      <c r="M10" s="29">
        <v>5.0999999999999996</v>
      </c>
      <c r="N10" s="29">
        <v>47.7</v>
      </c>
      <c r="O10" s="29">
        <v>0.75</v>
      </c>
      <c r="P10" s="29">
        <v>7.25</v>
      </c>
      <c r="Q10" s="29">
        <v>10.199999999999999</v>
      </c>
      <c r="R10" s="29">
        <v>0.26</v>
      </c>
      <c r="S10" s="29">
        <v>13.7</v>
      </c>
      <c r="T10" s="29">
        <v>18.899999999999999</v>
      </c>
      <c r="U10" s="29">
        <v>0.67</v>
      </c>
      <c r="V10" s="29">
        <v>0</v>
      </c>
      <c r="W10" s="29">
        <v>7.0000000000000007E-2</v>
      </c>
      <c r="X10" s="23">
        <v>0.9</v>
      </c>
      <c r="Y10" s="23">
        <v>1287.1500000000001</v>
      </c>
      <c r="Z10" s="23">
        <f t="shared" si="0"/>
        <v>9</v>
      </c>
      <c r="AA10" s="24"/>
      <c r="AB10" s="25"/>
      <c r="AC10" s="23"/>
      <c r="AD10" s="23"/>
      <c r="AE10" s="26"/>
    </row>
    <row r="11" spans="1:31" s="27" customFormat="1" ht="15" x14ac:dyDescent="0.25">
      <c r="A11" s="28" t="s">
        <v>923</v>
      </c>
      <c r="B11" s="29">
        <v>50.4</v>
      </c>
      <c r="C11" s="29">
        <v>1.23</v>
      </c>
      <c r="D11" s="29">
        <v>17.899999999999999</v>
      </c>
      <c r="E11" s="29">
        <v>9.2332079999999994</v>
      </c>
      <c r="F11" s="29">
        <v>0.13</v>
      </c>
      <c r="G11" s="29">
        <v>7.4</v>
      </c>
      <c r="H11" s="29">
        <v>9.44</v>
      </c>
      <c r="I11" s="29">
        <v>3.09</v>
      </c>
      <c r="J11" s="29">
        <v>0.52</v>
      </c>
      <c r="K11" s="29">
        <v>0</v>
      </c>
      <c r="L11" s="29">
        <v>0.21</v>
      </c>
      <c r="M11" s="29">
        <v>1.8</v>
      </c>
      <c r="N11" s="29">
        <v>48.9</v>
      </c>
      <c r="O11" s="29">
        <v>0.65</v>
      </c>
      <c r="P11" s="29">
        <v>8.1</v>
      </c>
      <c r="Q11" s="29">
        <v>7.33</v>
      </c>
      <c r="R11" s="29">
        <v>0.17</v>
      </c>
      <c r="S11" s="29">
        <v>16.7</v>
      </c>
      <c r="T11" s="29">
        <v>17</v>
      </c>
      <c r="U11" s="29">
        <v>0.61</v>
      </c>
      <c r="V11" s="29">
        <v>0.01</v>
      </c>
      <c r="W11" s="29">
        <v>0.35</v>
      </c>
      <c r="X11" s="23">
        <v>0.9</v>
      </c>
      <c r="Y11" s="23">
        <v>1427.15</v>
      </c>
      <c r="Z11" s="23">
        <f t="shared" si="0"/>
        <v>9</v>
      </c>
      <c r="AA11" s="24"/>
      <c r="AB11" s="25"/>
      <c r="AC11" s="23"/>
      <c r="AD11" s="23"/>
      <c r="AE11" s="26"/>
    </row>
    <row r="12" spans="1:31" s="27" customFormat="1" ht="15" x14ac:dyDescent="0.25">
      <c r="A12" s="28" t="s">
        <v>924</v>
      </c>
      <c r="B12" s="29">
        <v>50.6</v>
      </c>
      <c r="C12" s="29">
        <v>1.34</v>
      </c>
      <c r="D12" s="29">
        <v>19.7</v>
      </c>
      <c r="E12" s="29">
        <v>9.0341500000000003</v>
      </c>
      <c r="F12" s="29">
        <v>0.16</v>
      </c>
      <c r="G12" s="29">
        <v>5.41</v>
      </c>
      <c r="H12" s="29">
        <v>8.25</v>
      </c>
      <c r="I12" s="29">
        <v>3.99</v>
      </c>
      <c r="J12" s="29">
        <v>0.69</v>
      </c>
      <c r="K12" s="29">
        <v>0</v>
      </c>
      <c r="L12" s="29">
        <v>0.37</v>
      </c>
      <c r="M12" s="29">
        <v>2.2999999999999998</v>
      </c>
      <c r="N12" s="29">
        <v>48</v>
      </c>
      <c r="O12" s="29">
        <v>0.94</v>
      </c>
      <c r="P12" s="29">
        <v>9.07</v>
      </c>
      <c r="Q12" s="29">
        <v>8.18</v>
      </c>
      <c r="R12" s="29">
        <v>0.2</v>
      </c>
      <c r="S12" s="29">
        <v>14.5</v>
      </c>
      <c r="T12" s="29">
        <v>18.100000000000001</v>
      </c>
      <c r="U12" s="29">
        <v>0.61</v>
      </c>
      <c r="V12" s="29">
        <v>0.01</v>
      </c>
      <c r="W12" s="29">
        <v>0.19</v>
      </c>
      <c r="X12" s="23">
        <v>0.9</v>
      </c>
      <c r="Y12" s="23">
        <v>1367.15</v>
      </c>
      <c r="Z12" s="23">
        <f t="shared" si="0"/>
        <v>9</v>
      </c>
      <c r="AA12" s="24"/>
      <c r="AB12" s="25"/>
      <c r="AC12" s="23"/>
      <c r="AD12" s="23"/>
      <c r="AE12" s="26"/>
    </row>
    <row r="13" spans="1:31" s="27" customFormat="1" ht="15" x14ac:dyDescent="0.25">
      <c r="A13" s="28" t="s">
        <v>925</v>
      </c>
      <c r="B13" s="29">
        <v>60.7</v>
      </c>
      <c r="C13" s="29">
        <v>0.71</v>
      </c>
      <c r="D13" s="29">
        <v>18.7</v>
      </c>
      <c r="E13" s="29">
        <v>5.7952320000000004</v>
      </c>
      <c r="F13" s="29">
        <v>0.12</v>
      </c>
      <c r="G13" s="29">
        <v>2.0099999999999998</v>
      </c>
      <c r="H13" s="29">
        <v>5.77</v>
      </c>
      <c r="I13" s="29">
        <v>3.64</v>
      </c>
      <c r="J13" s="29">
        <v>1.43</v>
      </c>
      <c r="K13" s="29">
        <v>0</v>
      </c>
      <c r="L13" s="29">
        <v>0.73</v>
      </c>
      <c r="M13" s="29">
        <v>6.1</v>
      </c>
      <c r="N13" s="29">
        <v>49</v>
      </c>
      <c r="O13" s="29">
        <v>0.7</v>
      </c>
      <c r="P13" s="29">
        <v>6.4</v>
      </c>
      <c r="Q13" s="29">
        <v>11.1</v>
      </c>
      <c r="R13" s="29">
        <v>0.28999999999999998</v>
      </c>
      <c r="S13" s="29">
        <v>13.9</v>
      </c>
      <c r="T13" s="29">
        <v>17.8</v>
      </c>
      <c r="U13" s="29">
        <v>0.67</v>
      </c>
      <c r="V13" s="29">
        <v>0.04</v>
      </c>
      <c r="W13" s="29">
        <v>7.0000000000000007E-2</v>
      </c>
      <c r="X13" s="23">
        <v>0.9</v>
      </c>
      <c r="Y13" s="23">
        <v>1247.1500000000001</v>
      </c>
      <c r="Z13" s="23">
        <f t="shared" si="0"/>
        <v>9</v>
      </c>
      <c r="AA13" s="24"/>
      <c r="AB13" s="25"/>
      <c r="AC13" s="23"/>
      <c r="AD13" s="23"/>
      <c r="AE13" s="26"/>
    </row>
    <row r="14" spans="1:31" s="27" customFormat="1" ht="15" x14ac:dyDescent="0.25">
      <c r="A14" s="28" t="s">
        <v>926</v>
      </c>
      <c r="B14" s="29">
        <v>65.2</v>
      </c>
      <c r="C14" s="29">
        <v>0.73</v>
      </c>
      <c r="D14" s="29">
        <v>17.399999999999999</v>
      </c>
      <c r="E14" s="29">
        <v>3.5435279999999998</v>
      </c>
      <c r="F14" s="29">
        <v>0.11</v>
      </c>
      <c r="G14" s="29">
        <v>1.92</v>
      </c>
      <c r="H14" s="29">
        <v>4.7</v>
      </c>
      <c r="I14" s="29">
        <v>3.63</v>
      </c>
      <c r="J14" s="29">
        <v>1.96</v>
      </c>
      <c r="K14" s="29">
        <v>0</v>
      </c>
      <c r="L14" s="29">
        <v>0.55000000000000004</v>
      </c>
      <c r="M14" s="29">
        <v>5.7</v>
      </c>
      <c r="N14" s="29">
        <v>49.7</v>
      </c>
      <c r="O14" s="29">
        <v>0.71</v>
      </c>
      <c r="P14" s="29">
        <v>5.12</v>
      </c>
      <c r="Q14" s="29">
        <v>8.91</v>
      </c>
      <c r="R14" s="29">
        <v>0.28999999999999998</v>
      </c>
      <c r="S14" s="29">
        <v>15.1</v>
      </c>
      <c r="T14" s="29">
        <v>19.399999999999999</v>
      </c>
      <c r="U14" s="29">
        <v>0.53</v>
      </c>
      <c r="V14" s="29">
        <v>0.02</v>
      </c>
      <c r="W14" s="29">
        <v>0.04</v>
      </c>
      <c r="X14" s="23">
        <v>0.7</v>
      </c>
      <c r="Y14" s="23">
        <v>1222.1500000000001</v>
      </c>
      <c r="Z14" s="23">
        <f t="shared" si="0"/>
        <v>7</v>
      </c>
      <c r="AA14" s="24"/>
      <c r="AB14" s="25"/>
      <c r="AC14" s="23"/>
      <c r="AD14" s="23"/>
      <c r="AE14" s="26"/>
    </row>
    <row r="15" spans="1:31" s="27" customFormat="1" ht="15" x14ac:dyDescent="0.25">
      <c r="A15" s="28" t="s">
        <v>927</v>
      </c>
      <c r="B15" s="29">
        <v>52.2</v>
      </c>
      <c r="C15" s="29">
        <v>1.53</v>
      </c>
      <c r="D15" s="29">
        <v>19.7</v>
      </c>
      <c r="E15" s="29">
        <v>8.303128000000001</v>
      </c>
      <c r="F15" s="29">
        <v>0.14000000000000001</v>
      </c>
      <c r="G15" s="29">
        <v>4.57</v>
      </c>
      <c r="H15" s="29">
        <v>7.34</v>
      </c>
      <c r="I15" s="29">
        <v>4.47</v>
      </c>
      <c r="J15" s="29">
        <v>0.9</v>
      </c>
      <c r="K15" s="29">
        <v>0</v>
      </c>
      <c r="L15" s="29">
        <v>0.4</v>
      </c>
      <c r="M15" s="29">
        <v>3</v>
      </c>
      <c r="N15" s="29">
        <v>47.8</v>
      </c>
      <c r="O15" s="29">
        <v>1.25</v>
      </c>
      <c r="P15" s="29">
        <v>7.62</v>
      </c>
      <c r="Q15" s="29">
        <v>8.83</v>
      </c>
      <c r="R15" s="29">
        <v>0.2</v>
      </c>
      <c r="S15" s="29">
        <v>14.3</v>
      </c>
      <c r="T15" s="29">
        <v>19.2</v>
      </c>
      <c r="U15" s="29">
        <v>0.57999999999999996</v>
      </c>
      <c r="V15" s="29">
        <v>0</v>
      </c>
      <c r="W15" s="29">
        <v>0.1</v>
      </c>
      <c r="X15" s="23">
        <v>0.7</v>
      </c>
      <c r="Y15" s="23">
        <v>1372.15</v>
      </c>
      <c r="Z15" s="23">
        <f t="shared" si="0"/>
        <v>7</v>
      </c>
      <c r="AA15" s="24"/>
      <c r="AB15" s="25"/>
      <c r="AC15" s="23"/>
      <c r="AD15" s="23"/>
      <c r="AE15" s="26"/>
    </row>
    <row r="16" spans="1:31" s="27" customFormat="1" ht="15" x14ac:dyDescent="0.25">
      <c r="A16" s="28" t="s">
        <v>928</v>
      </c>
      <c r="B16" s="29">
        <v>61.8</v>
      </c>
      <c r="C16" s="29">
        <v>0.74</v>
      </c>
      <c r="D16" s="29">
        <v>18.7</v>
      </c>
      <c r="E16" s="29">
        <v>4.8223859999999998</v>
      </c>
      <c r="F16" s="29">
        <v>0.13</v>
      </c>
      <c r="G16" s="29">
        <v>2.1</v>
      </c>
      <c r="H16" s="29">
        <v>5.41</v>
      </c>
      <c r="I16" s="29">
        <v>3.91</v>
      </c>
      <c r="J16" s="29">
        <v>1.43</v>
      </c>
      <c r="K16" s="29">
        <v>0</v>
      </c>
      <c r="L16" s="29">
        <v>0.67</v>
      </c>
      <c r="M16" s="29">
        <v>5.4</v>
      </c>
      <c r="N16" s="29">
        <v>49.9</v>
      </c>
      <c r="O16" s="29">
        <v>0.54</v>
      </c>
      <c r="P16" s="29">
        <v>4.76</v>
      </c>
      <c r="Q16" s="29">
        <v>9.6300000000000008</v>
      </c>
      <c r="R16" s="29">
        <v>0.32</v>
      </c>
      <c r="S16" s="29">
        <v>14.8</v>
      </c>
      <c r="T16" s="29">
        <v>19.100000000000001</v>
      </c>
      <c r="U16" s="29">
        <v>0.51</v>
      </c>
      <c r="V16" s="29">
        <v>0.05</v>
      </c>
      <c r="W16" s="29">
        <v>0.01</v>
      </c>
      <c r="X16" s="23">
        <v>0.7</v>
      </c>
      <c r="Y16" s="23">
        <v>1247.1500000000001</v>
      </c>
      <c r="Z16" s="23">
        <f t="shared" si="0"/>
        <v>7</v>
      </c>
      <c r="AA16" s="30"/>
      <c r="AB16" s="30"/>
      <c r="AC16" s="23"/>
      <c r="AD16" s="23"/>
      <c r="AE16" s="26"/>
    </row>
    <row r="17" spans="1:31" s="27" customFormat="1" ht="15" x14ac:dyDescent="0.25">
      <c r="A17" s="28" t="s">
        <v>929</v>
      </c>
      <c r="B17" s="29">
        <v>50.6</v>
      </c>
      <c r="C17" s="29">
        <v>1.37</v>
      </c>
      <c r="D17" s="29">
        <v>19.399999999999999</v>
      </c>
      <c r="E17" s="29">
        <v>9.3612040000000007</v>
      </c>
      <c r="F17" s="29">
        <v>0.17</v>
      </c>
      <c r="G17" s="29">
        <v>5.5</v>
      </c>
      <c r="H17" s="29">
        <v>8.6300000000000008</v>
      </c>
      <c r="I17" s="29">
        <v>3.66</v>
      </c>
      <c r="J17" s="29">
        <v>0.64</v>
      </c>
      <c r="K17" s="29">
        <v>0</v>
      </c>
      <c r="L17" s="29">
        <v>0.3</v>
      </c>
      <c r="M17" s="29">
        <v>1.6</v>
      </c>
      <c r="N17" s="29">
        <v>47.7</v>
      </c>
      <c r="O17" s="29">
        <v>0.98</v>
      </c>
      <c r="P17" s="29">
        <v>8.4499999999999993</v>
      </c>
      <c r="Q17" s="29">
        <v>7.56</v>
      </c>
      <c r="R17" s="29">
        <v>0.18</v>
      </c>
      <c r="S17" s="29">
        <v>14.7</v>
      </c>
      <c r="T17" s="29">
        <v>19.399999999999999</v>
      </c>
      <c r="U17" s="29">
        <v>0.5</v>
      </c>
      <c r="V17" s="29">
        <v>0</v>
      </c>
      <c r="W17" s="29">
        <v>0</v>
      </c>
      <c r="X17" s="23">
        <v>0.7</v>
      </c>
      <c r="Y17" s="23">
        <v>1247.1500000000001</v>
      </c>
      <c r="Z17" s="23">
        <f t="shared" si="0"/>
        <v>7</v>
      </c>
      <c r="AA17" s="24"/>
      <c r="AB17" s="25"/>
      <c r="AC17" s="23"/>
      <c r="AD17" s="23"/>
      <c r="AE17" s="26"/>
    </row>
    <row r="18" spans="1:31" s="27" customFormat="1" ht="15" x14ac:dyDescent="0.25">
      <c r="A18" s="28" t="s">
        <v>930</v>
      </c>
      <c r="B18" s="29">
        <v>54.3</v>
      </c>
      <c r="C18" s="29">
        <v>1.48</v>
      </c>
      <c r="D18" s="29">
        <v>18.5</v>
      </c>
      <c r="E18" s="29">
        <v>8.1421460000000003</v>
      </c>
      <c r="F18" s="29">
        <v>0.18</v>
      </c>
      <c r="G18" s="29">
        <v>4.2300000000000004</v>
      </c>
      <c r="H18" s="29">
        <v>7.26</v>
      </c>
      <c r="I18" s="29">
        <v>4.2699999999999996</v>
      </c>
      <c r="J18" s="29">
        <v>0.89</v>
      </c>
      <c r="K18" s="29">
        <v>0</v>
      </c>
      <c r="L18" s="29">
        <v>0.41</v>
      </c>
      <c r="M18" s="29">
        <v>3.3</v>
      </c>
      <c r="N18" s="29">
        <v>48.2</v>
      </c>
      <c r="O18" s="29">
        <v>1.27</v>
      </c>
      <c r="P18" s="29">
        <v>6.13</v>
      </c>
      <c r="Q18" s="29">
        <v>8.6199999999999992</v>
      </c>
      <c r="R18" s="29">
        <v>0.22</v>
      </c>
      <c r="S18" s="29">
        <v>14.5</v>
      </c>
      <c r="T18" s="29">
        <v>20.100000000000001</v>
      </c>
      <c r="U18" s="29">
        <v>0.48</v>
      </c>
      <c r="V18" s="29">
        <v>0.01</v>
      </c>
      <c r="W18" s="29">
        <v>0.11</v>
      </c>
      <c r="X18" s="23">
        <v>0.4</v>
      </c>
      <c r="Y18" s="23">
        <v>1322.15</v>
      </c>
      <c r="Z18" s="23">
        <f t="shared" si="0"/>
        <v>4</v>
      </c>
      <c r="AA18" s="24"/>
      <c r="AB18" s="25"/>
      <c r="AC18" s="23"/>
      <c r="AD18" s="23"/>
      <c r="AE18" s="26"/>
    </row>
    <row r="19" spans="1:31" s="27" customFormat="1" ht="15" x14ac:dyDescent="0.25">
      <c r="A19" s="28" t="s">
        <v>931</v>
      </c>
      <c r="B19" s="29">
        <v>61.4</v>
      </c>
      <c r="C19" s="29">
        <v>0.97</v>
      </c>
      <c r="D19" s="29">
        <v>18.100000000000001</v>
      </c>
      <c r="E19" s="29">
        <v>4.5494599999999998</v>
      </c>
      <c r="F19" s="29">
        <v>0.13</v>
      </c>
      <c r="G19" s="29">
        <v>2.5099999999999998</v>
      </c>
      <c r="H19" s="29">
        <v>5.39</v>
      </c>
      <c r="I19" s="29">
        <v>4.41</v>
      </c>
      <c r="J19" s="29">
        <v>1.48</v>
      </c>
      <c r="K19" s="29">
        <v>0</v>
      </c>
      <c r="L19" s="29">
        <v>0.71</v>
      </c>
      <c r="M19" s="29">
        <v>4</v>
      </c>
      <c r="N19" s="29">
        <v>50.6</v>
      </c>
      <c r="O19" s="29">
        <v>0.56000000000000005</v>
      </c>
      <c r="P19" s="29">
        <v>3.89</v>
      </c>
      <c r="Q19" s="29">
        <v>8.1300000000000008</v>
      </c>
      <c r="R19" s="29">
        <v>0.3</v>
      </c>
      <c r="S19" s="29">
        <v>15.7</v>
      </c>
      <c r="T19" s="29">
        <v>19.600000000000001</v>
      </c>
      <c r="U19" s="29">
        <v>0.42</v>
      </c>
      <c r="V19" s="29">
        <v>0.01</v>
      </c>
      <c r="W19" s="29">
        <v>0.03</v>
      </c>
      <c r="X19" s="23">
        <v>0.4</v>
      </c>
      <c r="Y19" s="23">
        <v>1272.1500000000001</v>
      </c>
      <c r="Z19" s="23">
        <f t="shared" si="0"/>
        <v>4</v>
      </c>
      <c r="AA19" s="24"/>
      <c r="AB19" s="25"/>
      <c r="AC19" s="23"/>
      <c r="AD19" s="23"/>
      <c r="AE19" s="26"/>
    </row>
    <row r="20" spans="1:31" s="27" customFormat="1" ht="15" x14ac:dyDescent="0.25">
      <c r="A20" s="28" t="s">
        <v>932</v>
      </c>
      <c r="B20" s="29">
        <v>58.8</v>
      </c>
      <c r="C20" s="29">
        <v>0.82</v>
      </c>
      <c r="D20" s="29">
        <v>18.7</v>
      </c>
      <c r="E20" s="29">
        <v>5.7872560000000002</v>
      </c>
      <c r="F20" s="29">
        <v>0.17</v>
      </c>
      <c r="G20" s="29">
        <v>2.67</v>
      </c>
      <c r="H20" s="29">
        <v>5.8</v>
      </c>
      <c r="I20" s="29">
        <v>4.79</v>
      </c>
      <c r="J20" s="29">
        <v>1.42</v>
      </c>
      <c r="K20" s="29">
        <v>0</v>
      </c>
      <c r="L20" s="29">
        <v>0.68</v>
      </c>
      <c r="M20" s="29">
        <v>4.4000000000000004</v>
      </c>
      <c r="N20" s="29">
        <v>49</v>
      </c>
      <c r="O20" s="29">
        <v>0.78</v>
      </c>
      <c r="P20" s="29">
        <v>5.56</v>
      </c>
      <c r="Q20" s="29">
        <v>8.9600000000000009</v>
      </c>
      <c r="R20" s="29">
        <v>0.27</v>
      </c>
      <c r="S20" s="29">
        <v>14.9</v>
      </c>
      <c r="T20" s="29">
        <v>19.3</v>
      </c>
      <c r="U20" s="29">
        <v>0.55000000000000004</v>
      </c>
      <c r="V20" s="29">
        <v>0.01</v>
      </c>
      <c r="W20" s="29">
        <v>0.04</v>
      </c>
      <c r="X20" s="23">
        <v>0.7</v>
      </c>
      <c r="Y20" s="23">
        <v>1272.1500000000001</v>
      </c>
      <c r="Z20" s="23">
        <f t="shared" si="0"/>
        <v>7</v>
      </c>
      <c r="AA20" s="24"/>
      <c r="AB20" s="25"/>
      <c r="AC20" s="23"/>
      <c r="AD20" s="23"/>
      <c r="AE20" s="26"/>
    </row>
    <row r="21" spans="1:31" s="27" customFormat="1" ht="15" x14ac:dyDescent="0.25">
      <c r="A21" s="28" t="s">
        <v>933</v>
      </c>
      <c r="B21" s="29">
        <v>55.7</v>
      </c>
      <c r="C21" s="29">
        <v>1.1299999999999999</v>
      </c>
      <c r="D21" s="29">
        <v>19.3</v>
      </c>
      <c r="E21" s="29">
        <v>7.0241899999999999</v>
      </c>
      <c r="F21" s="29">
        <v>0.15</v>
      </c>
      <c r="G21" s="29">
        <v>3.67</v>
      </c>
      <c r="H21" s="29">
        <v>6.67</v>
      </c>
      <c r="I21" s="29">
        <v>4.4800000000000004</v>
      </c>
      <c r="J21" s="29">
        <v>1.03</v>
      </c>
      <c r="K21" s="29">
        <v>0</v>
      </c>
      <c r="L21" s="29">
        <v>0.43</v>
      </c>
      <c r="M21" s="29">
        <v>3.3</v>
      </c>
      <c r="N21" s="29">
        <v>48.2</v>
      </c>
      <c r="O21" s="29">
        <v>1.1599999999999999</v>
      </c>
      <c r="P21" s="29">
        <v>7</v>
      </c>
      <c r="Q21" s="29">
        <v>8.86</v>
      </c>
      <c r="R21" s="29">
        <v>0.22</v>
      </c>
      <c r="S21" s="29">
        <v>14.4</v>
      </c>
      <c r="T21" s="29">
        <v>19.3</v>
      </c>
      <c r="U21" s="29">
        <v>0.6</v>
      </c>
      <c r="V21" s="29">
        <v>0.01</v>
      </c>
      <c r="W21" s="29">
        <v>0.08</v>
      </c>
      <c r="X21" s="23">
        <v>0.7</v>
      </c>
      <c r="Y21" s="23">
        <v>1297.1500000000001</v>
      </c>
      <c r="Z21" s="23">
        <f t="shared" si="0"/>
        <v>7</v>
      </c>
      <c r="AA21" s="24"/>
      <c r="AB21" s="25"/>
      <c r="AC21" s="23"/>
      <c r="AD21" s="23"/>
      <c r="AE21" s="26"/>
    </row>
    <row r="22" spans="1:31" s="27" customFormat="1" ht="15" x14ac:dyDescent="0.25">
      <c r="A22" s="28" t="s">
        <v>934</v>
      </c>
      <c r="B22" s="29">
        <v>50.4</v>
      </c>
      <c r="C22" s="29">
        <v>1.46</v>
      </c>
      <c r="D22" s="29">
        <v>18</v>
      </c>
      <c r="E22" s="29">
        <v>9.8381180000000015</v>
      </c>
      <c r="F22" s="29">
        <v>0.17</v>
      </c>
      <c r="G22" s="29">
        <v>5.45</v>
      </c>
      <c r="H22" s="29">
        <v>9.65</v>
      </c>
      <c r="I22" s="29">
        <v>3.52</v>
      </c>
      <c r="J22" s="29">
        <v>0.62</v>
      </c>
      <c r="K22" s="29">
        <v>0</v>
      </c>
      <c r="L22" s="29">
        <v>0.31</v>
      </c>
      <c r="M22" s="29">
        <v>2.2000000000000002</v>
      </c>
      <c r="N22" s="29">
        <v>47.8</v>
      </c>
      <c r="O22" s="29">
        <v>1.1399999999999999</v>
      </c>
      <c r="P22" s="29">
        <v>7.17</v>
      </c>
      <c r="Q22" s="29">
        <v>7.68</v>
      </c>
      <c r="R22" s="29">
        <v>0.16</v>
      </c>
      <c r="S22" s="29">
        <v>14</v>
      </c>
      <c r="T22" s="29">
        <v>20.7</v>
      </c>
      <c r="U22" s="29">
        <v>0.42</v>
      </c>
      <c r="V22" s="29">
        <v>0</v>
      </c>
      <c r="W22" s="29">
        <v>0.31</v>
      </c>
      <c r="X22" s="23">
        <v>0.4</v>
      </c>
      <c r="Y22" s="23">
        <v>1347.15</v>
      </c>
      <c r="Z22" s="23">
        <f t="shared" si="0"/>
        <v>4</v>
      </c>
      <c r="AA22" s="24"/>
      <c r="AB22" s="25"/>
      <c r="AC22" s="23"/>
      <c r="AD22" s="23"/>
      <c r="AE22" s="26"/>
    </row>
    <row r="23" spans="1:31" s="27" customFormat="1" ht="15" x14ac:dyDescent="0.25">
      <c r="A23" s="28" t="s">
        <v>935</v>
      </c>
      <c r="B23" s="29">
        <v>58.5</v>
      </c>
      <c r="C23" s="29">
        <v>1.1000000000000001</v>
      </c>
      <c r="D23" s="29">
        <v>18.5</v>
      </c>
      <c r="E23" s="29">
        <v>5.6393399999999998</v>
      </c>
      <c r="F23" s="29">
        <v>0.16</v>
      </c>
      <c r="G23" s="29">
        <v>3.08</v>
      </c>
      <c r="H23" s="29">
        <v>6.09</v>
      </c>
      <c r="I23" s="29">
        <v>4.67</v>
      </c>
      <c r="J23" s="29">
        <v>1.33</v>
      </c>
      <c r="K23" s="29">
        <v>0</v>
      </c>
      <c r="L23" s="29">
        <v>0.59</v>
      </c>
      <c r="M23" s="29">
        <v>4</v>
      </c>
      <c r="N23" s="29">
        <v>50.1</v>
      </c>
      <c r="O23" s="29">
        <v>0.77</v>
      </c>
      <c r="P23" s="29">
        <v>4.3099999999999996</v>
      </c>
      <c r="Q23" s="29">
        <v>7.79</v>
      </c>
      <c r="R23" s="29">
        <v>0.3</v>
      </c>
      <c r="S23" s="29">
        <v>15.8</v>
      </c>
      <c r="T23" s="29">
        <v>19.7</v>
      </c>
      <c r="U23" s="29">
        <v>0.47</v>
      </c>
      <c r="V23" s="29">
        <v>0.02</v>
      </c>
      <c r="W23" s="29">
        <v>0</v>
      </c>
      <c r="X23" s="23">
        <v>0.4</v>
      </c>
      <c r="Y23" s="23">
        <v>1292.1500000000001</v>
      </c>
      <c r="Z23" s="23">
        <f t="shared" si="0"/>
        <v>4</v>
      </c>
      <c r="AA23" s="24"/>
      <c r="AB23" s="25"/>
      <c r="AC23" s="23"/>
      <c r="AD23" s="23"/>
      <c r="AE23" s="26"/>
    </row>
    <row r="24" spans="1:31" s="27" customFormat="1" ht="15" x14ac:dyDescent="0.25">
      <c r="A24" s="28" t="s">
        <v>936</v>
      </c>
      <c r="B24" s="29">
        <v>53.7</v>
      </c>
      <c r="C24" s="29">
        <v>1.71</v>
      </c>
      <c r="D24" s="29">
        <v>18</v>
      </c>
      <c r="E24" s="29">
        <v>8.5180980000000002</v>
      </c>
      <c r="F24" s="29">
        <v>0.18</v>
      </c>
      <c r="G24" s="29">
        <v>4.33</v>
      </c>
      <c r="H24" s="29">
        <v>7.87</v>
      </c>
      <c r="I24" s="29">
        <v>4.13</v>
      </c>
      <c r="J24" s="29">
        <v>0.86</v>
      </c>
      <c r="K24" s="29">
        <v>0</v>
      </c>
      <c r="L24" s="29">
        <v>0.31</v>
      </c>
      <c r="M24" s="29">
        <v>2.9</v>
      </c>
      <c r="N24" s="29">
        <v>48.4</v>
      </c>
      <c r="O24" s="29">
        <v>1.1100000000000001</v>
      </c>
      <c r="P24" s="29">
        <v>5.93</v>
      </c>
      <c r="Q24" s="29">
        <v>8.2100000000000009</v>
      </c>
      <c r="R24" s="29">
        <v>0.21</v>
      </c>
      <c r="S24" s="29">
        <v>14.6</v>
      </c>
      <c r="T24" s="29">
        <v>20</v>
      </c>
      <c r="U24" s="29">
        <v>0.49</v>
      </c>
      <c r="V24" s="29">
        <v>0.02</v>
      </c>
      <c r="W24" s="29">
        <v>0.08</v>
      </c>
      <c r="X24" s="23">
        <v>0.4</v>
      </c>
      <c r="Y24" s="23">
        <v>1347.15</v>
      </c>
      <c r="Z24" s="23">
        <f t="shared" si="0"/>
        <v>4</v>
      </c>
      <c r="AA24" s="24"/>
      <c r="AB24" s="25"/>
      <c r="AC24" s="23"/>
      <c r="AD24" s="23"/>
      <c r="AE24" s="26"/>
    </row>
    <row r="25" spans="1:31" s="27" customFormat="1" ht="15.6" x14ac:dyDescent="0.3">
      <c r="A25" s="31" t="s">
        <v>937</v>
      </c>
      <c r="B25" s="32">
        <v>63.75</v>
      </c>
      <c r="C25" s="32">
        <v>0.16</v>
      </c>
      <c r="D25" s="32">
        <v>20.010000000000002</v>
      </c>
      <c r="E25" s="32">
        <v>1.96</v>
      </c>
      <c r="F25" s="32">
        <v>0.18</v>
      </c>
      <c r="G25" s="32">
        <v>7.0000000000000007E-2</v>
      </c>
      <c r="H25" s="32">
        <v>1.1499999999999999</v>
      </c>
      <c r="I25" s="32">
        <v>6.89</v>
      </c>
      <c r="J25" s="32">
        <v>5.82</v>
      </c>
      <c r="K25" s="32">
        <v>0</v>
      </c>
      <c r="L25" s="32">
        <v>0</v>
      </c>
      <c r="M25" s="32">
        <v>9.15</v>
      </c>
      <c r="N25" s="32">
        <v>45.2</v>
      </c>
      <c r="O25" s="32">
        <v>1.71</v>
      </c>
      <c r="P25" s="32">
        <v>4.74</v>
      </c>
      <c r="Q25" s="32">
        <v>19.989999999999998</v>
      </c>
      <c r="R25" s="32">
        <v>1.86</v>
      </c>
      <c r="S25" s="32">
        <v>3.54</v>
      </c>
      <c r="T25" s="32">
        <v>21.02</v>
      </c>
      <c r="U25" s="32">
        <v>0.88</v>
      </c>
      <c r="V25" s="32">
        <v>0.11</v>
      </c>
      <c r="W25" s="32">
        <v>0</v>
      </c>
      <c r="X25" s="31">
        <v>0.15</v>
      </c>
      <c r="Y25" s="31">
        <v>1048.1500000000001</v>
      </c>
      <c r="Z25" s="23">
        <f t="shared" si="0"/>
        <v>1.5</v>
      </c>
    </row>
    <row r="26" spans="1:31" s="27" customFormat="1" ht="15.6" x14ac:dyDescent="0.3">
      <c r="A26" s="31" t="s">
        <v>938</v>
      </c>
      <c r="B26" s="32">
        <v>62.27</v>
      </c>
      <c r="C26" s="32">
        <v>0.22</v>
      </c>
      <c r="D26" s="32">
        <v>19.059999999999999</v>
      </c>
      <c r="E26" s="32">
        <v>1.94</v>
      </c>
      <c r="F26" s="32">
        <v>0.23</v>
      </c>
      <c r="G26" s="32">
        <v>0.11</v>
      </c>
      <c r="H26" s="32">
        <v>1.48</v>
      </c>
      <c r="I26" s="32">
        <v>7.96</v>
      </c>
      <c r="J26" s="32">
        <v>6.72</v>
      </c>
      <c r="K26" s="32">
        <v>0</v>
      </c>
      <c r="L26" s="32">
        <v>0</v>
      </c>
      <c r="M26" s="32">
        <v>5.45</v>
      </c>
      <c r="N26" s="32">
        <v>46.53</v>
      </c>
      <c r="O26" s="32">
        <v>1.22</v>
      </c>
      <c r="P26" s="32">
        <v>4.5199999999999996</v>
      </c>
      <c r="Q26" s="32">
        <v>15.86</v>
      </c>
      <c r="R26" s="32">
        <v>1.62</v>
      </c>
      <c r="S26" s="32">
        <v>6.15</v>
      </c>
      <c r="T26" s="32">
        <v>20.73</v>
      </c>
      <c r="U26" s="32">
        <v>0.97</v>
      </c>
      <c r="V26" s="32">
        <v>0.3</v>
      </c>
      <c r="W26" s="32">
        <v>0</v>
      </c>
      <c r="X26" s="31">
        <v>0.15</v>
      </c>
      <c r="Y26" s="31">
        <v>1073.1500000000001</v>
      </c>
      <c r="Z26" s="23">
        <f t="shared" si="0"/>
        <v>1.5</v>
      </c>
    </row>
    <row r="27" spans="1:31" s="27" customFormat="1" ht="15.6" x14ac:dyDescent="0.3">
      <c r="A27" s="31" t="s">
        <v>939</v>
      </c>
      <c r="B27" s="32">
        <v>64.3</v>
      </c>
      <c r="C27" s="32">
        <v>0.2</v>
      </c>
      <c r="D27" s="32">
        <v>20.54</v>
      </c>
      <c r="E27" s="32">
        <v>2.44</v>
      </c>
      <c r="F27" s="32">
        <v>0.34</v>
      </c>
      <c r="G27" s="32">
        <v>0.1</v>
      </c>
      <c r="H27" s="32">
        <v>1.2</v>
      </c>
      <c r="I27" s="32">
        <v>5.28</v>
      </c>
      <c r="J27" s="32">
        <v>5.59</v>
      </c>
      <c r="K27" s="32">
        <v>0</v>
      </c>
      <c r="L27" s="32">
        <v>0</v>
      </c>
      <c r="M27" s="32">
        <v>7.01</v>
      </c>
      <c r="N27" s="32">
        <v>46.48</v>
      </c>
      <c r="O27" s="32">
        <v>0.9</v>
      </c>
      <c r="P27" s="32">
        <v>3.26</v>
      </c>
      <c r="Q27" s="32">
        <v>16.73</v>
      </c>
      <c r="R27" s="32">
        <v>1.98</v>
      </c>
      <c r="S27" s="32">
        <v>5.85</v>
      </c>
      <c r="T27" s="32">
        <v>20.72</v>
      </c>
      <c r="U27" s="32">
        <v>1.04</v>
      </c>
      <c r="V27" s="32">
        <v>0.18</v>
      </c>
      <c r="W27" s="32">
        <v>0</v>
      </c>
      <c r="X27" s="31">
        <v>0.1</v>
      </c>
      <c r="Y27" s="31">
        <v>1063.1500000000001</v>
      </c>
      <c r="Z27" s="23">
        <f t="shared" si="0"/>
        <v>1</v>
      </c>
    </row>
    <row r="28" spans="1:31" s="27" customFormat="1" ht="15.6" x14ac:dyDescent="0.3">
      <c r="A28" s="31" t="s">
        <v>940</v>
      </c>
      <c r="B28" s="32">
        <v>62.08</v>
      </c>
      <c r="C28" s="32">
        <v>0.36</v>
      </c>
      <c r="D28" s="32">
        <v>18.79</v>
      </c>
      <c r="E28" s="32">
        <v>2.02</v>
      </c>
      <c r="F28" s="32">
        <v>0.3</v>
      </c>
      <c r="G28" s="32">
        <v>0.15</v>
      </c>
      <c r="H28" s="32">
        <v>1.77</v>
      </c>
      <c r="I28" s="32">
        <v>7.83</v>
      </c>
      <c r="J28" s="32">
        <v>6.7</v>
      </c>
      <c r="K28" s="32">
        <v>0</v>
      </c>
      <c r="L28" s="32">
        <v>0</v>
      </c>
      <c r="M28" s="32">
        <v>5.7</v>
      </c>
      <c r="N28" s="32">
        <v>50.34</v>
      </c>
      <c r="O28" s="32">
        <v>0.35</v>
      </c>
      <c r="P28" s="32">
        <v>2.67</v>
      </c>
      <c r="Q28" s="32">
        <v>8.1999999999999993</v>
      </c>
      <c r="R28" s="32">
        <v>0.42</v>
      </c>
      <c r="S28" s="32">
        <v>12.93</v>
      </c>
      <c r="T28" s="32">
        <v>22.84</v>
      </c>
      <c r="U28" s="32">
        <v>0.49</v>
      </c>
      <c r="V28" s="32">
        <v>0.02</v>
      </c>
      <c r="W28" s="32">
        <v>0</v>
      </c>
      <c r="X28" s="31">
        <v>0.15</v>
      </c>
      <c r="Y28" s="31">
        <v>1098.1500000000001</v>
      </c>
      <c r="Z28" s="23">
        <f t="shared" si="0"/>
        <v>1.5</v>
      </c>
    </row>
    <row r="29" spans="1:31" s="27" customFormat="1" ht="15.6" x14ac:dyDescent="0.3">
      <c r="A29" s="31" t="s">
        <v>941</v>
      </c>
      <c r="B29" s="32">
        <v>59.66</v>
      </c>
      <c r="C29" s="32">
        <v>0.3</v>
      </c>
      <c r="D29" s="32">
        <v>17.93</v>
      </c>
      <c r="E29" s="32">
        <v>1.75</v>
      </c>
      <c r="F29" s="32">
        <v>0.05</v>
      </c>
      <c r="G29" s="32">
        <v>0.31</v>
      </c>
      <c r="H29" s="32">
        <v>2.63</v>
      </c>
      <c r="I29" s="32">
        <v>9.17</v>
      </c>
      <c r="J29" s="32">
        <v>8.1999999999999993</v>
      </c>
      <c r="K29" s="32">
        <v>0</v>
      </c>
      <c r="L29" s="32">
        <v>0</v>
      </c>
      <c r="M29" s="32">
        <v>3.3</v>
      </c>
      <c r="N29" s="32">
        <v>46.91</v>
      </c>
      <c r="O29" s="32">
        <v>0.8</v>
      </c>
      <c r="P29" s="32">
        <v>5.54</v>
      </c>
      <c r="Q29" s="32">
        <v>10.28</v>
      </c>
      <c r="R29" s="32">
        <v>0.36</v>
      </c>
      <c r="S29" s="32">
        <v>11.66</v>
      </c>
      <c r="T29" s="32">
        <v>23.3</v>
      </c>
      <c r="U29" s="32">
        <v>0.49</v>
      </c>
      <c r="V29" s="32">
        <v>0.03</v>
      </c>
      <c r="W29" s="32">
        <v>0</v>
      </c>
      <c r="X29" s="31">
        <v>0.2</v>
      </c>
      <c r="Y29" s="31">
        <v>1153.1500000000001</v>
      </c>
      <c r="Z29" s="23">
        <f t="shared" si="0"/>
        <v>2</v>
      </c>
    </row>
    <row r="30" spans="1:31" s="27" customFormat="1" ht="15.6" x14ac:dyDescent="0.3">
      <c r="A30" s="31" t="s">
        <v>942</v>
      </c>
      <c r="B30" s="32">
        <v>64.86</v>
      </c>
      <c r="C30" s="32">
        <v>0.24</v>
      </c>
      <c r="D30" s="32">
        <v>18.93</v>
      </c>
      <c r="E30" s="32">
        <v>1.67</v>
      </c>
      <c r="F30" s="32">
        <v>0.15</v>
      </c>
      <c r="G30" s="32">
        <v>0.18</v>
      </c>
      <c r="H30" s="32">
        <v>1.75</v>
      </c>
      <c r="I30" s="32">
        <v>5.48</v>
      </c>
      <c r="J30" s="32">
        <v>6.74</v>
      </c>
      <c r="K30" s="32">
        <v>0</v>
      </c>
      <c r="L30" s="32">
        <v>0</v>
      </c>
      <c r="M30" s="32">
        <v>6.59</v>
      </c>
      <c r="N30" s="32">
        <v>44.79</v>
      </c>
      <c r="O30" s="32">
        <v>0.98</v>
      </c>
      <c r="P30" s="32">
        <v>6.48</v>
      </c>
      <c r="Q30" s="32">
        <v>16.149999999999999</v>
      </c>
      <c r="R30" s="32">
        <v>0.6</v>
      </c>
      <c r="S30" s="32">
        <v>6.46</v>
      </c>
      <c r="T30" s="32">
        <v>22.56</v>
      </c>
      <c r="U30" s="32">
        <v>0.4</v>
      </c>
      <c r="V30" s="32">
        <v>0.05</v>
      </c>
      <c r="W30" s="32">
        <v>0</v>
      </c>
      <c r="X30" s="31">
        <v>0.15</v>
      </c>
      <c r="Y30" s="31">
        <v>1098.1500000000001</v>
      </c>
      <c r="Z30" s="23">
        <f t="shared" si="0"/>
        <v>1.5</v>
      </c>
    </row>
    <row r="31" spans="1:31" s="27" customFormat="1" ht="15.6" x14ac:dyDescent="0.3">
      <c r="A31" s="31" t="s">
        <v>943</v>
      </c>
      <c r="B31" s="32">
        <v>67.05</v>
      </c>
      <c r="C31" s="32">
        <v>0.09</v>
      </c>
      <c r="D31" s="32">
        <v>17.68</v>
      </c>
      <c r="E31" s="32">
        <v>1.1499999999999999</v>
      </c>
      <c r="F31" s="32">
        <v>0.13</v>
      </c>
      <c r="G31" s="32">
        <v>0.08</v>
      </c>
      <c r="H31" s="32">
        <v>1.46</v>
      </c>
      <c r="I31" s="32">
        <v>6.62</v>
      </c>
      <c r="J31" s="32">
        <v>5.74</v>
      </c>
      <c r="K31" s="32">
        <v>0</v>
      </c>
      <c r="L31" s="32">
        <v>0</v>
      </c>
      <c r="M31" s="32">
        <v>7.67</v>
      </c>
      <c r="N31" s="32">
        <v>45.33</v>
      </c>
      <c r="O31" s="32">
        <v>1.31</v>
      </c>
      <c r="P31" s="32">
        <v>6.94</v>
      </c>
      <c r="Q31" s="32">
        <v>11.93</v>
      </c>
      <c r="R31" s="32">
        <v>0.53</v>
      </c>
      <c r="S31" s="32">
        <v>9.81</v>
      </c>
      <c r="T31" s="32">
        <v>22.72</v>
      </c>
      <c r="U31" s="32">
        <v>0.61</v>
      </c>
      <c r="V31" s="32">
        <v>0.02</v>
      </c>
      <c r="W31" s="32">
        <v>0</v>
      </c>
      <c r="X31" s="31">
        <v>0.2</v>
      </c>
      <c r="Y31" s="31">
        <v>1048.1500000000001</v>
      </c>
      <c r="Z31" s="23">
        <f t="shared" si="0"/>
        <v>2</v>
      </c>
    </row>
    <row r="32" spans="1:31" s="27" customFormat="1" ht="15.6" x14ac:dyDescent="0.3">
      <c r="A32" s="31" t="s">
        <v>944</v>
      </c>
      <c r="B32" s="32">
        <v>65.62</v>
      </c>
      <c r="C32" s="32">
        <v>0.18</v>
      </c>
      <c r="D32" s="32">
        <v>18.36</v>
      </c>
      <c r="E32" s="32">
        <v>1.47</v>
      </c>
      <c r="F32" s="32">
        <v>0.17</v>
      </c>
      <c r="G32" s="32">
        <v>0.12</v>
      </c>
      <c r="H32" s="32">
        <v>1.39</v>
      </c>
      <c r="I32" s="32">
        <v>6.14</v>
      </c>
      <c r="J32" s="32">
        <v>6.55</v>
      </c>
      <c r="K32" s="32">
        <v>0</v>
      </c>
      <c r="L32" s="32">
        <v>0</v>
      </c>
      <c r="M32" s="32">
        <v>6.74</v>
      </c>
      <c r="N32" s="32">
        <v>49.26</v>
      </c>
      <c r="O32" s="32">
        <v>0.62</v>
      </c>
      <c r="P32" s="32">
        <v>3.89</v>
      </c>
      <c r="Q32" s="32">
        <v>10.58</v>
      </c>
      <c r="R32" s="32">
        <v>0.57999999999999996</v>
      </c>
      <c r="S32" s="32">
        <v>11.48</v>
      </c>
      <c r="T32" s="32">
        <v>22.61</v>
      </c>
      <c r="U32" s="32">
        <v>0.41</v>
      </c>
      <c r="V32" s="32">
        <v>0.02</v>
      </c>
      <c r="W32" s="32">
        <v>0</v>
      </c>
      <c r="X32" s="31">
        <v>0.15</v>
      </c>
      <c r="Y32" s="31">
        <v>1073.1500000000001</v>
      </c>
      <c r="Z32" s="23">
        <f t="shared" si="0"/>
        <v>1.5</v>
      </c>
    </row>
    <row r="33" spans="1:26" s="27" customFormat="1" ht="15.6" x14ac:dyDescent="0.3">
      <c r="A33" s="31" t="s">
        <v>945</v>
      </c>
      <c r="B33" s="32">
        <v>64.3</v>
      </c>
      <c r="C33" s="32">
        <v>0.17</v>
      </c>
      <c r="D33" s="32">
        <v>19.13</v>
      </c>
      <c r="E33" s="32">
        <v>1.47</v>
      </c>
      <c r="F33" s="32">
        <v>0.17</v>
      </c>
      <c r="G33" s="32">
        <v>0.12</v>
      </c>
      <c r="H33" s="32">
        <v>1.72</v>
      </c>
      <c r="I33" s="32">
        <v>6.39</v>
      </c>
      <c r="J33" s="32">
        <v>6.53</v>
      </c>
      <c r="K33" s="32">
        <v>0</v>
      </c>
      <c r="L33" s="32">
        <v>0</v>
      </c>
      <c r="M33" s="32">
        <v>6.17</v>
      </c>
      <c r="N33" s="32">
        <v>46.39</v>
      </c>
      <c r="O33" s="32">
        <v>0.87</v>
      </c>
      <c r="P33" s="32">
        <v>5.15</v>
      </c>
      <c r="Q33" s="32">
        <v>15.48</v>
      </c>
      <c r="R33" s="32">
        <v>0.86</v>
      </c>
      <c r="S33" s="32">
        <v>7.15</v>
      </c>
      <c r="T33" s="32">
        <v>22.41</v>
      </c>
      <c r="U33" s="32">
        <v>0.56000000000000005</v>
      </c>
      <c r="V33" s="32">
        <v>0.03</v>
      </c>
      <c r="W33" s="32">
        <v>0</v>
      </c>
      <c r="X33" s="31">
        <v>0.2</v>
      </c>
      <c r="Y33" s="31">
        <v>1073.1500000000001</v>
      </c>
      <c r="Z33" s="23">
        <f t="shared" si="0"/>
        <v>2</v>
      </c>
    </row>
    <row r="34" spans="1:26" s="27" customFormat="1" ht="15.6" x14ac:dyDescent="0.3">
      <c r="A34" t="s">
        <v>946</v>
      </c>
      <c r="B34">
        <v>43.1</v>
      </c>
      <c r="C34">
        <v>2.58</v>
      </c>
      <c r="D34">
        <v>14.2</v>
      </c>
      <c r="E34">
        <v>13.6</v>
      </c>
      <c r="F34">
        <v>0.15</v>
      </c>
      <c r="G34">
        <v>12.5</v>
      </c>
      <c r="H34">
        <v>10.199999999999999</v>
      </c>
      <c r="I34">
        <v>3.72</v>
      </c>
      <c r="J34">
        <v>0.08</v>
      </c>
      <c r="K34"/>
      <c r="L34">
        <v>0.06</v>
      </c>
      <c r="M34"/>
      <c r="N34">
        <v>50.8</v>
      </c>
      <c r="O34">
        <v>0.51</v>
      </c>
      <c r="P34">
        <v>10.5</v>
      </c>
      <c r="Q34">
        <v>5.4</v>
      </c>
      <c r="R34">
        <v>0.1</v>
      </c>
      <c r="S34">
        <v>16.7</v>
      </c>
      <c r="T34">
        <v>14.7</v>
      </c>
      <c r="U34">
        <v>1.2</v>
      </c>
      <c r="V34">
        <v>0.01</v>
      </c>
      <c r="W34"/>
      <c r="X34">
        <v>2.5</v>
      </c>
      <c r="Y34">
        <v>1728.15</v>
      </c>
      <c r="Z34" s="23">
        <f t="shared" si="0"/>
        <v>25</v>
      </c>
    </row>
    <row r="35" spans="1:26" s="27" customFormat="1" ht="15.6" x14ac:dyDescent="0.3">
      <c r="A35" t="s">
        <v>947</v>
      </c>
      <c r="B35">
        <v>42.7</v>
      </c>
      <c r="C35">
        <v>1.87</v>
      </c>
      <c r="D35">
        <v>14.54</v>
      </c>
      <c r="E35">
        <v>12</v>
      </c>
      <c r="F35">
        <v>0.17</v>
      </c>
      <c r="G35">
        <v>13.54</v>
      </c>
      <c r="H35">
        <v>10.3</v>
      </c>
      <c r="I35">
        <v>3.04</v>
      </c>
      <c r="J35">
        <v>0.09</v>
      </c>
      <c r="K35"/>
      <c r="L35">
        <v>0.04</v>
      </c>
      <c r="M35"/>
      <c r="N35">
        <v>50</v>
      </c>
      <c r="O35">
        <v>0.51</v>
      </c>
      <c r="P35">
        <v>10.7</v>
      </c>
      <c r="Q35">
        <v>5.3</v>
      </c>
      <c r="R35">
        <v>0.1</v>
      </c>
      <c r="S35">
        <v>17.2</v>
      </c>
      <c r="T35">
        <v>14.6</v>
      </c>
      <c r="U35">
        <v>1.1499999999999999</v>
      </c>
      <c r="V35">
        <v>0.01</v>
      </c>
      <c r="W35"/>
      <c r="X35">
        <v>2.5</v>
      </c>
      <c r="Y35">
        <v>1748.15</v>
      </c>
      <c r="Z35" s="23">
        <f t="shared" si="0"/>
        <v>25</v>
      </c>
    </row>
    <row r="36" spans="1:26" s="27" customFormat="1" ht="15.6" x14ac:dyDescent="0.3">
      <c r="A36" t="s">
        <v>948</v>
      </c>
      <c r="B36">
        <v>45.2</v>
      </c>
      <c r="C36">
        <v>1.3</v>
      </c>
      <c r="D36">
        <v>15.2</v>
      </c>
      <c r="E36">
        <v>9.1</v>
      </c>
      <c r="F36">
        <v>0.17</v>
      </c>
      <c r="G36">
        <v>15</v>
      </c>
      <c r="H36">
        <v>11.2</v>
      </c>
      <c r="I36">
        <v>1.91</v>
      </c>
      <c r="J36">
        <v>0.05</v>
      </c>
      <c r="K36">
        <v>0.05</v>
      </c>
      <c r="L36">
        <v>0.02</v>
      </c>
      <c r="M36"/>
      <c r="N36">
        <v>51.2</v>
      </c>
      <c r="O36">
        <v>0.28000000000000003</v>
      </c>
      <c r="P36">
        <v>9.8000000000000007</v>
      </c>
      <c r="Q36">
        <v>3.9</v>
      </c>
      <c r="R36">
        <v>0.11</v>
      </c>
      <c r="S36">
        <v>18.899999999999999</v>
      </c>
      <c r="T36">
        <v>15.1</v>
      </c>
      <c r="U36">
        <v>0.8</v>
      </c>
      <c r="V36">
        <v>0.03</v>
      </c>
      <c r="W36">
        <v>0.16</v>
      </c>
      <c r="X36">
        <v>2.5</v>
      </c>
      <c r="Y36">
        <v>1773.15</v>
      </c>
      <c r="Z36" s="23">
        <f t="shared" si="0"/>
        <v>25</v>
      </c>
    </row>
    <row r="37" spans="1:26" s="27" customFormat="1" ht="15.6" x14ac:dyDescent="0.3">
      <c r="A37" t="s">
        <v>949</v>
      </c>
      <c r="B37">
        <v>45.1</v>
      </c>
      <c r="C37">
        <v>2</v>
      </c>
      <c r="D37">
        <v>16.2</v>
      </c>
      <c r="E37">
        <v>10.9</v>
      </c>
      <c r="F37">
        <v>0.16</v>
      </c>
      <c r="G37">
        <v>11.1</v>
      </c>
      <c r="H37">
        <v>9.98</v>
      </c>
      <c r="I37">
        <v>2.6</v>
      </c>
      <c r="J37">
        <v>0.08</v>
      </c>
      <c r="K37">
        <v>0.03</v>
      </c>
      <c r="L37">
        <v>0.05</v>
      </c>
      <c r="M37"/>
      <c r="N37">
        <v>51.1</v>
      </c>
      <c r="O37">
        <v>0.5</v>
      </c>
      <c r="P37">
        <v>10.3</v>
      </c>
      <c r="Q37">
        <v>6.1</v>
      </c>
      <c r="R37">
        <v>0.14000000000000001</v>
      </c>
      <c r="S37">
        <v>18.2</v>
      </c>
      <c r="T37">
        <v>13.4</v>
      </c>
      <c r="U37">
        <v>0.86</v>
      </c>
      <c r="V37">
        <v>0.02</v>
      </c>
      <c r="W37">
        <v>0.08</v>
      </c>
      <c r="X37">
        <v>2</v>
      </c>
      <c r="Y37">
        <v>1673.15</v>
      </c>
      <c r="Z37" s="23">
        <f t="shared" si="0"/>
        <v>20</v>
      </c>
    </row>
    <row r="38" spans="1:26" s="27" customFormat="1" ht="15.6" x14ac:dyDescent="0.3">
      <c r="A38" t="s">
        <v>950</v>
      </c>
      <c r="B38">
        <v>44.4</v>
      </c>
      <c r="C38">
        <v>2.2999999999999998</v>
      </c>
      <c r="D38">
        <v>16.399999999999999</v>
      </c>
      <c r="E38">
        <v>12.81</v>
      </c>
      <c r="F38">
        <v>0.1</v>
      </c>
      <c r="G38">
        <v>10.6</v>
      </c>
      <c r="H38">
        <v>9.3000000000000007</v>
      </c>
      <c r="I38">
        <v>3.78</v>
      </c>
      <c r="J38">
        <v>0.12</v>
      </c>
      <c r="K38"/>
      <c r="L38">
        <v>0.03</v>
      </c>
      <c r="M38"/>
      <c r="N38">
        <v>50.2</v>
      </c>
      <c r="O38">
        <v>0.72</v>
      </c>
      <c r="P38">
        <v>10.4</v>
      </c>
      <c r="Q38">
        <v>6.4</v>
      </c>
      <c r="R38">
        <v>0.13</v>
      </c>
      <c r="S38">
        <v>17.2</v>
      </c>
      <c r="T38">
        <v>13.7</v>
      </c>
      <c r="U38">
        <v>1.19</v>
      </c>
      <c r="V38">
        <v>0.02</v>
      </c>
      <c r="W38">
        <v>0.09</v>
      </c>
      <c r="X38">
        <v>2</v>
      </c>
      <c r="Y38">
        <v>1648.15</v>
      </c>
      <c r="Z38" s="23">
        <f t="shared" si="0"/>
        <v>20</v>
      </c>
    </row>
    <row r="39" spans="1:26" s="27" customFormat="1" ht="15.6" x14ac:dyDescent="0.3">
      <c r="A39" t="s">
        <v>951</v>
      </c>
      <c r="B39">
        <v>46.91</v>
      </c>
      <c r="C39">
        <v>1.3</v>
      </c>
      <c r="D39">
        <v>12.44</v>
      </c>
      <c r="E39">
        <v>12.56</v>
      </c>
      <c r="F39">
        <v>0.14000000000000001</v>
      </c>
      <c r="G39">
        <v>11.6</v>
      </c>
      <c r="H39">
        <v>13.8</v>
      </c>
      <c r="I39">
        <v>2.11</v>
      </c>
      <c r="J39"/>
      <c r="K39"/>
      <c r="L39"/>
      <c r="M39"/>
      <c r="N39">
        <v>53.57</v>
      </c>
      <c r="O39">
        <v>0.24</v>
      </c>
      <c r="P39">
        <v>3.27</v>
      </c>
      <c r="Q39">
        <v>4.8</v>
      </c>
      <c r="R39">
        <v>0.09</v>
      </c>
      <c r="S39">
        <v>17.82</v>
      </c>
      <c r="T39">
        <v>19.829999999999998</v>
      </c>
      <c r="U39">
        <v>0.33</v>
      </c>
      <c r="V39"/>
      <c r="W39"/>
      <c r="X39">
        <v>1</v>
      </c>
      <c r="Y39">
        <v>1623.15</v>
      </c>
      <c r="Z39" s="23">
        <f t="shared" si="0"/>
        <v>10</v>
      </c>
    </row>
    <row r="40" spans="1:26" s="27" customFormat="1" ht="15.6" x14ac:dyDescent="0.3">
      <c r="A40" t="s">
        <v>952</v>
      </c>
      <c r="B40">
        <v>49.55</v>
      </c>
      <c r="C40">
        <v>0.61</v>
      </c>
      <c r="D40">
        <v>7.1</v>
      </c>
      <c r="E40">
        <v>10.29</v>
      </c>
      <c r="F40">
        <v>0.11</v>
      </c>
      <c r="G40">
        <v>15.54</v>
      </c>
      <c r="H40">
        <v>16.53</v>
      </c>
      <c r="I40">
        <v>1.1499999999999999</v>
      </c>
      <c r="J40"/>
      <c r="K40"/>
      <c r="L40"/>
      <c r="M40"/>
      <c r="N40">
        <v>55.46</v>
      </c>
      <c r="O40">
        <v>0.1</v>
      </c>
      <c r="P40">
        <v>1.03</v>
      </c>
      <c r="Q40">
        <v>3.35</v>
      </c>
      <c r="R40">
        <v>0.06</v>
      </c>
      <c r="S40">
        <v>19.850000000000001</v>
      </c>
      <c r="T40">
        <v>20.54</v>
      </c>
      <c r="U40">
        <v>0.16</v>
      </c>
      <c r="V40"/>
      <c r="W40"/>
      <c r="X40">
        <v>1</v>
      </c>
      <c r="Y40">
        <v>1673.15</v>
      </c>
      <c r="Z40" s="23">
        <f t="shared" si="0"/>
        <v>10</v>
      </c>
    </row>
    <row r="41" spans="1:26" s="27" customFormat="1" ht="15.6" x14ac:dyDescent="0.3">
      <c r="A41" t="s">
        <v>953</v>
      </c>
      <c r="B41">
        <v>49.86</v>
      </c>
      <c r="C41">
        <v>0.55000000000000004</v>
      </c>
      <c r="D41">
        <v>5.94</v>
      </c>
      <c r="E41">
        <v>9.5</v>
      </c>
      <c r="F41">
        <v>0.1</v>
      </c>
      <c r="G41">
        <v>16.72</v>
      </c>
      <c r="H41">
        <v>16.91</v>
      </c>
      <c r="I41">
        <v>0.91</v>
      </c>
      <c r="J41"/>
      <c r="K41"/>
      <c r="L41"/>
      <c r="M41"/>
      <c r="N41">
        <v>55.82</v>
      </c>
      <c r="O41">
        <v>7.0000000000000007E-2</v>
      </c>
      <c r="P41">
        <v>0.78</v>
      </c>
      <c r="Q41">
        <v>3.07</v>
      </c>
      <c r="R41">
        <v>0.06</v>
      </c>
      <c r="S41">
        <v>20.399999999999999</v>
      </c>
      <c r="T41">
        <v>20.56</v>
      </c>
      <c r="U41">
        <v>0.14000000000000001</v>
      </c>
      <c r="V41"/>
      <c r="W41"/>
      <c r="X41">
        <v>1</v>
      </c>
      <c r="Y41">
        <v>1698.15</v>
      </c>
      <c r="Z41" s="23">
        <f t="shared" si="0"/>
        <v>10</v>
      </c>
    </row>
    <row r="42" spans="1:26" s="27" customFormat="1" ht="15.6" x14ac:dyDescent="0.3">
      <c r="A42" t="s">
        <v>954</v>
      </c>
      <c r="B42">
        <v>48.82</v>
      </c>
      <c r="C42">
        <v>0.81</v>
      </c>
      <c r="D42">
        <v>8.64</v>
      </c>
      <c r="E42">
        <v>11.25</v>
      </c>
      <c r="F42">
        <v>0.11</v>
      </c>
      <c r="G42">
        <v>13.84</v>
      </c>
      <c r="H42">
        <v>15.63</v>
      </c>
      <c r="I42">
        <v>1.37</v>
      </c>
      <c r="J42"/>
      <c r="K42"/>
      <c r="L42"/>
      <c r="M42"/>
      <c r="N42">
        <v>54.66</v>
      </c>
      <c r="O42">
        <v>0.14000000000000001</v>
      </c>
      <c r="P42">
        <v>1.43</v>
      </c>
      <c r="Q42">
        <v>3.81</v>
      </c>
      <c r="R42">
        <v>7.0000000000000007E-2</v>
      </c>
      <c r="S42">
        <v>19.02</v>
      </c>
      <c r="T42">
        <v>20.67</v>
      </c>
      <c r="U42">
        <v>0.17</v>
      </c>
      <c r="V42"/>
      <c r="W42"/>
      <c r="X42">
        <v>1</v>
      </c>
      <c r="Y42">
        <v>1648.15</v>
      </c>
      <c r="Z42" s="23">
        <f t="shared" si="0"/>
        <v>10</v>
      </c>
    </row>
    <row r="43" spans="1:26" s="27" customFormat="1" ht="15.6" x14ac:dyDescent="0.3">
      <c r="A43" t="s">
        <v>955</v>
      </c>
      <c r="B43">
        <v>47.7</v>
      </c>
      <c r="C43">
        <v>0.99</v>
      </c>
      <c r="D43">
        <v>10.67</v>
      </c>
      <c r="E43">
        <v>11.78</v>
      </c>
      <c r="F43">
        <v>0.15</v>
      </c>
      <c r="G43">
        <v>12.19</v>
      </c>
      <c r="H43">
        <v>14.78</v>
      </c>
      <c r="I43">
        <v>1.76</v>
      </c>
      <c r="J43"/>
      <c r="K43"/>
      <c r="L43"/>
      <c r="M43"/>
      <c r="N43">
        <v>53.97</v>
      </c>
      <c r="O43">
        <v>0.21</v>
      </c>
      <c r="P43">
        <v>2.4300000000000002</v>
      </c>
      <c r="Q43">
        <v>4.46</v>
      </c>
      <c r="R43">
        <v>7.0000000000000007E-2</v>
      </c>
      <c r="S43">
        <v>18.149999999999999</v>
      </c>
      <c r="T43">
        <v>20.28</v>
      </c>
      <c r="U43">
        <v>0.23</v>
      </c>
      <c r="V43"/>
      <c r="W43"/>
      <c r="X43">
        <v>1</v>
      </c>
      <c r="Y43">
        <v>1623.15</v>
      </c>
      <c r="Z43" s="23">
        <f t="shared" si="0"/>
        <v>10</v>
      </c>
    </row>
    <row r="44" spans="1:26" s="27" customFormat="1" ht="15.6" x14ac:dyDescent="0.3">
      <c r="A44" t="s">
        <v>956</v>
      </c>
      <c r="B44">
        <v>47.8</v>
      </c>
      <c r="C44">
        <v>0.98</v>
      </c>
      <c r="D44">
        <v>10.69</v>
      </c>
      <c r="E44">
        <v>11.77</v>
      </c>
      <c r="F44">
        <v>0.14000000000000001</v>
      </c>
      <c r="G44">
        <v>12.43</v>
      </c>
      <c r="H44">
        <v>14.6</v>
      </c>
      <c r="I44">
        <v>1.91</v>
      </c>
      <c r="J44"/>
      <c r="K44"/>
      <c r="L44"/>
      <c r="M44"/>
      <c r="N44">
        <v>53.99</v>
      </c>
      <c r="O44">
        <v>0.18</v>
      </c>
      <c r="P44">
        <v>2.2200000000000002</v>
      </c>
      <c r="Q44">
        <v>4.28</v>
      </c>
      <c r="R44">
        <v>7.0000000000000007E-2</v>
      </c>
      <c r="S44">
        <v>18.05</v>
      </c>
      <c r="T44">
        <v>20.41</v>
      </c>
      <c r="U44">
        <v>0.24</v>
      </c>
      <c r="V44"/>
      <c r="W44"/>
      <c r="X44">
        <v>1</v>
      </c>
      <c r="Y44">
        <v>1623.15</v>
      </c>
      <c r="Z44" s="23">
        <f t="shared" si="0"/>
        <v>10</v>
      </c>
    </row>
    <row r="45" spans="1:26" s="27" customFormat="1" ht="15.6" x14ac:dyDescent="0.3">
      <c r="A45" t="s">
        <v>957</v>
      </c>
      <c r="B45">
        <v>51.07</v>
      </c>
      <c r="C45">
        <v>1.33</v>
      </c>
      <c r="D45">
        <v>15.49</v>
      </c>
      <c r="E45">
        <v>9.9700000000000006</v>
      </c>
      <c r="F45">
        <v>0.1</v>
      </c>
      <c r="G45">
        <v>7.47</v>
      </c>
      <c r="H45">
        <v>9.5299999999999994</v>
      </c>
      <c r="I45">
        <v>4.57</v>
      </c>
      <c r="J45"/>
      <c r="K45"/>
      <c r="L45"/>
      <c r="M45"/>
      <c r="N45">
        <v>51.53</v>
      </c>
      <c r="O45">
        <v>0.42</v>
      </c>
      <c r="P45">
        <v>5.0599999999999996</v>
      </c>
      <c r="Q45">
        <v>5.57</v>
      </c>
      <c r="R45">
        <v>0.1</v>
      </c>
      <c r="S45">
        <v>16.25</v>
      </c>
      <c r="T45">
        <v>19.43</v>
      </c>
      <c r="U45">
        <v>0.55000000000000004</v>
      </c>
      <c r="V45"/>
      <c r="W45"/>
      <c r="X45">
        <v>1</v>
      </c>
      <c r="Y45">
        <v>1523.15</v>
      </c>
      <c r="Z45" s="23">
        <f t="shared" si="0"/>
        <v>10</v>
      </c>
    </row>
    <row r="46" spans="1:26" s="27" customFormat="1" ht="15.6" x14ac:dyDescent="0.3">
      <c r="A46" t="s">
        <v>958</v>
      </c>
      <c r="B46">
        <v>47.68</v>
      </c>
      <c r="C46">
        <v>1.1000000000000001</v>
      </c>
      <c r="D46">
        <v>11.84</v>
      </c>
      <c r="E46">
        <v>10.33</v>
      </c>
      <c r="F46">
        <v>0.14000000000000001</v>
      </c>
      <c r="G46">
        <v>12.21</v>
      </c>
      <c r="H46">
        <v>13.94</v>
      </c>
      <c r="I46">
        <v>2.23</v>
      </c>
      <c r="J46"/>
      <c r="K46"/>
      <c r="L46"/>
      <c r="M46"/>
      <c r="N46">
        <v>53.77</v>
      </c>
      <c r="O46">
        <v>0.23</v>
      </c>
      <c r="P46">
        <v>2.4900000000000002</v>
      </c>
      <c r="Q46">
        <v>3.84</v>
      </c>
      <c r="R46">
        <v>7.0000000000000007E-2</v>
      </c>
      <c r="S46">
        <v>18.71</v>
      </c>
      <c r="T46">
        <v>20.399999999999999</v>
      </c>
      <c r="U46">
        <v>0.28999999999999998</v>
      </c>
      <c r="V46"/>
      <c r="W46"/>
      <c r="X46">
        <v>1</v>
      </c>
      <c r="Y46">
        <v>1623.15</v>
      </c>
      <c r="Z46" s="23">
        <f t="shared" si="0"/>
        <v>10</v>
      </c>
    </row>
    <row r="47" spans="1:26" s="27" customFormat="1" ht="15.6" x14ac:dyDescent="0.3">
      <c r="A47" t="s">
        <v>959</v>
      </c>
      <c r="B47">
        <v>48.95</v>
      </c>
      <c r="C47">
        <v>1.3</v>
      </c>
      <c r="D47">
        <v>14.39</v>
      </c>
      <c r="E47">
        <v>9.91</v>
      </c>
      <c r="F47">
        <v>0.13</v>
      </c>
      <c r="G47">
        <v>9.6300000000000008</v>
      </c>
      <c r="H47">
        <v>11.88</v>
      </c>
      <c r="I47">
        <v>3.4</v>
      </c>
      <c r="J47"/>
      <c r="K47"/>
      <c r="L47"/>
      <c r="M47"/>
      <c r="N47">
        <v>53.04</v>
      </c>
      <c r="O47">
        <v>0.4</v>
      </c>
      <c r="P47">
        <v>3.91</v>
      </c>
      <c r="Q47">
        <v>4.32</v>
      </c>
      <c r="R47">
        <v>0.06</v>
      </c>
      <c r="S47">
        <v>17.46</v>
      </c>
      <c r="T47">
        <v>20.100000000000001</v>
      </c>
      <c r="U47">
        <v>0.44</v>
      </c>
      <c r="V47"/>
      <c r="W47"/>
      <c r="X47">
        <v>1</v>
      </c>
      <c r="Y47">
        <v>1573.15</v>
      </c>
      <c r="Z47" s="23">
        <f t="shared" si="0"/>
        <v>10</v>
      </c>
    </row>
    <row r="48" spans="1:26" s="27" customFormat="1" ht="15.6" x14ac:dyDescent="0.3">
      <c r="A48" t="s">
        <v>960</v>
      </c>
      <c r="B48">
        <v>48.83</v>
      </c>
      <c r="C48">
        <v>1.61</v>
      </c>
      <c r="D48">
        <v>15.67</v>
      </c>
      <c r="E48">
        <v>12.73</v>
      </c>
      <c r="F48">
        <v>0.11</v>
      </c>
      <c r="G48">
        <v>7.18</v>
      </c>
      <c r="H48">
        <v>8.93</v>
      </c>
      <c r="I48">
        <v>4.9400000000000004</v>
      </c>
      <c r="J48"/>
      <c r="K48"/>
      <c r="L48"/>
      <c r="M48"/>
      <c r="N48">
        <v>52.09</v>
      </c>
      <c r="O48">
        <v>0.53</v>
      </c>
      <c r="P48">
        <v>5.3</v>
      </c>
      <c r="Q48">
        <v>6.04</v>
      </c>
      <c r="R48">
        <v>0.08</v>
      </c>
      <c r="S48">
        <v>15.76</v>
      </c>
      <c r="T48">
        <v>19.690000000000001</v>
      </c>
      <c r="U48">
        <v>0.73</v>
      </c>
      <c r="V48"/>
      <c r="W48"/>
      <c r="X48">
        <v>1</v>
      </c>
      <c r="Y48">
        <v>1523.15</v>
      </c>
      <c r="Z48" s="23">
        <f t="shared" si="0"/>
        <v>10</v>
      </c>
    </row>
    <row r="49" spans="1:26" s="27" customFormat="1" ht="15.6" x14ac:dyDescent="0.3">
      <c r="A49" t="s">
        <v>961</v>
      </c>
      <c r="B49">
        <v>47.72</v>
      </c>
      <c r="C49">
        <v>1.25</v>
      </c>
      <c r="D49">
        <v>12.15</v>
      </c>
      <c r="E49">
        <v>11.2</v>
      </c>
      <c r="F49">
        <v>0.13</v>
      </c>
      <c r="G49">
        <v>11.54</v>
      </c>
      <c r="H49">
        <v>13.29</v>
      </c>
      <c r="I49">
        <v>2.29</v>
      </c>
      <c r="J49"/>
      <c r="K49"/>
      <c r="L49"/>
      <c r="M49"/>
      <c r="N49">
        <v>53.53</v>
      </c>
      <c r="O49">
        <v>0.25</v>
      </c>
      <c r="P49">
        <v>3.25</v>
      </c>
      <c r="Q49">
        <v>4.33</v>
      </c>
      <c r="R49">
        <v>0.08</v>
      </c>
      <c r="S49">
        <v>17.53</v>
      </c>
      <c r="T49">
        <v>20.74</v>
      </c>
      <c r="U49">
        <v>0.35</v>
      </c>
      <c r="V49"/>
      <c r="W49"/>
      <c r="X49">
        <v>1</v>
      </c>
      <c r="Y49">
        <v>1623.15</v>
      </c>
      <c r="Z49" s="23">
        <f t="shared" si="0"/>
        <v>10</v>
      </c>
    </row>
    <row r="50" spans="1:26" s="27" customFormat="1" ht="15.6" x14ac:dyDescent="0.3">
      <c r="A50" t="s">
        <v>962</v>
      </c>
      <c r="B50">
        <v>50.55</v>
      </c>
      <c r="C50">
        <v>1.96</v>
      </c>
      <c r="D50">
        <v>19.86</v>
      </c>
      <c r="E50">
        <v>6.37</v>
      </c>
      <c r="F50"/>
      <c r="G50">
        <v>7.12</v>
      </c>
      <c r="H50">
        <v>5.79</v>
      </c>
      <c r="I50">
        <v>7.29</v>
      </c>
      <c r="J50">
        <v>1.04</v>
      </c>
      <c r="K50">
        <v>0.03</v>
      </c>
      <c r="L50"/>
      <c r="M50"/>
      <c r="N50">
        <v>50.93</v>
      </c>
      <c r="O50">
        <v>0.81</v>
      </c>
      <c r="P50">
        <v>9.02</v>
      </c>
      <c r="Q50">
        <v>5.82</v>
      </c>
      <c r="R50"/>
      <c r="S50">
        <v>18.510000000000002</v>
      </c>
      <c r="T50">
        <v>13.34</v>
      </c>
      <c r="U50">
        <v>1.23</v>
      </c>
      <c r="V50"/>
      <c r="W50">
        <v>0.34</v>
      </c>
      <c r="X50">
        <v>1.5</v>
      </c>
      <c r="Y50">
        <v>1573.15</v>
      </c>
      <c r="Z50" s="23">
        <f t="shared" si="0"/>
        <v>15</v>
      </c>
    </row>
    <row r="51" spans="1:26" s="27" customFormat="1" ht="15.6" x14ac:dyDescent="0.3">
      <c r="A51" t="s">
        <v>963</v>
      </c>
      <c r="B51">
        <v>43.04</v>
      </c>
      <c r="C51">
        <v>3.32</v>
      </c>
      <c r="D51">
        <v>15.45</v>
      </c>
      <c r="E51">
        <v>11.5</v>
      </c>
      <c r="F51"/>
      <c r="G51">
        <v>14.26</v>
      </c>
      <c r="H51">
        <v>7.82</v>
      </c>
      <c r="I51">
        <v>3.68</v>
      </c>
      <c r="J51">
        <v>0.87</v>
      </c>
      <c r="K51">
        <v>0.06</v>
      </c>
      <c r="L51"/>
      <c r="M51"/>
      <c r="N51">
        <v>52.97</v>
      </c>
      <c r="O51">
        <v>0.54</v>
      </c>
      <c r="P51">
        <v>7.34</v>
      </c>
      <c r="Q51">
        <v>6.84</v>
      </c>
      <c r="R51"/>
      <c r="S51">
        <v>20.39</v>
      </c>
      <c r="T51">
        <v>9.9499999999999993</v>
      </c>
      <c r="U51">
        <v>1.82</v>
      </c>
      <c r="V51"/>
      <c r="W51">
        <v>0.15</v>
      </c>
      <c r="X51">
        <v>3</v>
      </c>
      <c r="Y51">
        <v>1773.15</v>
      </c>
      <c r="Z51" s="23">
        <f t="shared" si="0"/>
        <v>30</v>
      </c>
    </row>
    <row r="52" spans="1:26" s="27" customFormat="1" ht="15.6" x14ac:dyDescent="0.3">
      <c r="A52" t="s">
        <v>963</v>
      </c>
      <c r="B52">
        <v>43.04</v>
      </c>
      <c r="C52">
        <v>3.32</v>
      </c>
      <c r="D52">
        <v>15.45</v>
      </c>
      <c r="E52">
        <v>11.5</v>
      </c>
      <c r="F52"/>
      <c r="G52">
        <v>14.26</v>
      </c>
      <c r="H52">
        <v>7.82</v>
      </c>
      <c r="I52">
        <v>3.68</v>
      </c>
      <c r="J52">
        <v>0.87</v>
      </c>
      <c r="K52">
        <v>0.06</v>
      </c>
      <c r="L52"/>
      <c r="M52"/>
      <c r="N52">
        <v>52.97</v>
      </c>
      <c r="O52">
        <v>0.54</v>
      </c>
      <c r="P52">
        <v>7.34</v>
      </c>
      <c r="Q52">
        <v>6.84</v>
      </c>
      <c r="R52"/>
      <c r="S52">
        <v>20.39</v>
      </c>
      <c r="T52">
        <v>9.9499999999999993</v>
      </c>
      <c r="U52">
        <v>1.82</v>
      </c>
      <c r="V52"/>
      <c r="W52">
        <v>0.15</v>
      </c>
      <c r="X52">
        <v>3</v>
      </c>
      <c r="Y52">
        <v>1773.15</v>
      </c>
      <c r="Z52" s="23">
        <f t="shared" si="0"/>
        <v>30</v>
      </c>
    </row>
    <row r="53" spans="1:26" s="27" customFormat="1" ht="15.6" x14ac:dyDescent="0.3">
      <c r="A53" t="s">
        <v>964</v>
      </c>
      <c r="B53">
        <v>46.63</v>
      </c>
      <c r="C53">
        <v>1.97</v>
      </c>
      <c r="D53">
        <v>12.68</v>
      </c>
      <c r="E53">
        <v>10.5</v>
      </c>
      <c r="F53"/>
      <c r="G53">
        <v>15.57</v>
      </c>
      <c r="H53">
        <v>9.4</v>
      </c>
      <c r="I53">
        <v>2.75</v>
      </c>
      <c r="J53">
        <v>0.42</v>
      </c>
      <c r="K53">
        <v>0.08</v>
      </c>
      <c r="L53"/>
      <c r="M53"/>
      <c r="N53">
        <v>53.33</v>
      </c>
      <c r="O53">
        <v>0.54</v>
      </c>
      <c r="P53">
        <v>7.03</v>
      </c>
      <c r="Q53">
        <v>5.8</v>
      </c>
      <c r="R53"/>
      <c r="S53">
        <v>21.24</v>
      </c>
      <c r="T53">
        <v>10.15</v>
      </c>
      <c r="U53">
        <v>1.5</v>
      </c>
      <c r="V53"/>
      <c r="W53">
        <v>0.41</v>
      </c>
      <c r="X53">
        <v>3</v>
      </c>
      <c r="Y53">
        <v>1798.15</v>
      </c>
      <c r="Z53" s="23">
        <f t="shared" si="0"/>
        <v>30</v>
      </c>
    </row>
    <row r="54" spans="1:26" s="27" customFormat="1" ht="15.6" x14ac:dyDescent="0.3">
      <c r="A54" t="s">
        <v>964</v>
      </c>
      <c r="B54">
        <v>46.63</v>
      </c>
      <c r="C54">
        <v>1.97</v>
      </c>
      <c r="D54">
        <v>12.68</v>
      </c>
      <c r="E54">
        <v>10.5</v>
      </c>
      <c r="F54"/>
      <c r="G54">
        <v>15.57</v>
      </c>
      <c r="H54">
        <v>9.4</v>
      </c>
      <c r="I54">
        <v>2.75</v>
      </c>
      <c r="J54">
        <v>0.42</v>
      </c>
      <c r="K54">
        <v>0.08</v>
      </c>
      <c r="L54"/>
      <c r="M54"/>
      <c r="N54">
        <v>53.33</v>
      </c>
      <c r="O54">
        <v>0.54</v>
      </c>
      <c r="P54">
        <v>7.03</v>
      </c>
      <c r="Q54">
        <v>5.8</v>
      </c>
      <c r="R54"/>
      <c r="S54">
        <v>21.24</v>
      </c>
      <c r="T54">
        <v>10.15</v>
      </c>
      <c r="U54">
        <v>1.5</v>
      </c>
      <c r="V54"/>
      <c r="W54">
        <v>0.41</v>
      </c>
      <c r="X54">
        <v>3</v>
      </c>
      <c r="Y54">
        <v>1798.15</v>
      </c>
      <c r="Z54" s="23">
        <f t="shared" si="0"/>
        <v>30</v>
      </c>
    </row>
    <row r="55" spans="1:26" s="27" customFormat="1" ht="15.6" x14ac:dyDescent="0.3">
      <c r="A55" t="s">
        <v>965</v>
      </c>
      <c r="B55">
        <v>46.53</v>
      </c>
      <c r="C55">
        <v>1.72</v>
      </c>
      <c r="D55">
        <v>17.260000000000002</v>
      </c>
      <c r="E55">
        <v>9.2799999999999994</v>
      </c>
      <c r="F55"/>
      <c r="G55">
        <v>12.17</v>
      </c>
      <c r="H55">
        <v>9.09</v>
      </c>
      <c r="I55">
        <v>3.53</v>
      </c>
      <c r="J55">
        <v>0.37</v>
      </c>
      <c r="K55">
        <v>0.05</v>
      </c>
      <c r="L55"/>
      <c r="M55"/>
      <c r="N55">
        <v>52.2</v>
      </c>
      <c r="O55">
        <v>0.34</v>
      </c>
      <c r="P55">
        <v>7.95</v>
      </c>
      <c r="Q55">
        <v>6.1</v>
      </c>
      <c r="R55"/>
      <c r="S55">
        <v>21.97</v>
      </c>
      <c r="T55">
        <v>10.09</v>
      </c>
      <c r="U55">
        <v>0.83</v>
      </c>
      <c r="V55"/>
      <c r="W55">
        <v>0.52</v>
      </c>
      <c r="X55">
        <v>2</v>
      </c>
      <c r="Y55">
        <v>1673.15</v>
      </c>
      <c r="Z55" s="23">
        <f t="shared" si="0"/>
        <v>20</v>
      </c>
    </row>
    <row r="56" spans="1:26" s="27" customFormat="1" ht="15.6" x14ac:dyDescent="0.3">
      <c r="A56" t="s">
        <v>966</v>
      </c>
      <c r="B56">
        <v>48.52</v>
      </c>
      <c r="C56">
        <v>1.54</v>
      </c>
      <c r="D56">
        <v>17.72</v>
      </c>
      <c r="E56">
        <v>8.67</v>
      </c>
      <c r="F56"/>
      <c r="G56">
        <v>10.37</v>
      </c>
      <c r="H56">
        <v>9.43</v>
      </c>
      <c r="I56">
        <v>3</v>
      </c>
      <c r="J56">
        <v>0.28000000000000003</v>
      </c>
      <c r="K56">
        <v>7.0000000000000007E-2</v>
      </c>
      <c r="L56"/>
      <c r="M56"/>
      <c r="N56">
        <v>53.34</v>
      </c>
      <c r="O56">
        <v>0.3</v>
      </c>
      <c r="P56">
        <v>4.96</v>
      </c>
      <c r="Q56">
        <v>6.76</v>
      </c>
      <c r="R56"/>
      <c r="S56">
        <v>23.01</v>
      </c>
      <c r="T56">
        <v>10.71</v>
      </c>
      <c r="U56">
        <v>0.49</v>
      </c>
      <c r="V56"/>
      <c r="W56">
        <v>0.43</v>
      </c>
      <c r="X56">
        <v>1.5</v>
      </c>
      <c r="Y56">
        <v>1623.15</v>
      </c>
      <c r="Z56" s="23">
        <f t="shared" si="0"/>
        <v>15</v>
      </c>
    </row>
    <row r="57" spans="1:26" s="27" customFormat="1" ht="15.6" x14ac:dyDescent="0.3">
      <c r="A57" t="s">
        <v>967</v>
      </c>
      <c r="B57">
        <v>49.09</v>
      </c>
      <c r="C57">
        <v>2.1800000000000002</v>
      </c>
      <c r="D57">
        <v>19.3</v>
      </c>
      <c r="E57">
        <v>8.24</v>
      </c>
      <c r="F57"/>
      <c r="G57">
        <v>7.29</v>
      </c>
      <c r="H57">
        <v>5.95</v>
      </c>
      <c r="I57">
        <v>7.04</v>
      </c>
      <c r="J57">
        <v>0.88</v>
      </c>
      <c r="K57">
        <v>0.03</v>
      </c>
      <c r="L57"/>
      <c r="M57"/>
      <c r="N57">
        <v>50.96</v>
      </c>
      <c r="O57">
        <v>0.81</v>
      </c>
      <c r="P57">
        <v>8.84</v>
      </c>
      <c r="Q57">
        <v>7.31</v>
      </c>
      <c r="R57"/>
      <c r="S57">
        <v>19.05</v>
      </c>
      <c r="T57">
        <v>11.72</v>
      </c>
      <c r="U57">
        <v>1.1100000000000001</v>
      </c>
      <c r="V57"/>
      <c r="W57">
        <v>0.21</v>
      </c>
      <c r="X57">
        <v>1.5</v>
      </c>
      <c r="Y57">
        <v>1573.15</v>
      </c>
      <c r="Z57" s="23">
        <f t="shared" si="0"/>
        <v>15</v>
      </c>
    </row>
    <row r="58" spans="1:26" s="27" customFormat="1" ht="15.6" x14ac:dyDescent="0.3">
      <c r="A58" t="s">
        <v>968</v>
      </c>
      <c r="B58">
        <v>43.32</v>
      </c>
      <c r="C58">
        <v>2.94</v>
      </c>
      <c r="D58">
        <v>14.88</v>
      </c>
      <c r="E58">
        <v>11.54</v>
      </c>
      <c r="F58"/>
      <c r="G58">
        <v>14.99</v>
      </c>
      <c r="H58">
        <v>6.64</v>
      </c>
      <c r="I58">
        <v>4.84</v>
      </c>
      <c r="J58">
        <v>0.8</v>
      </c>
      <c r="K58">
        <v>0.04</v>
      </c>
      <c r="L58"/>
      <c r="M58"/>
      <c r="N58">
        <v>53.67</v>
      </c>
      <c r="O58">
        <v>0.61</v>
      </c>
      <c r="P58">
        <v>6.46</v>
      </c>
      <c r="Q58">
        <v>5.9</v>
      </c>
      <c r="R58"/>
      <c r="S58">
        <v>20.3</v>
      </c>
      <c r="T58">
        <v>10.92</v>
      </c>
      <c r="U58">
        <v>1.87</v>
      </c>
      <c r="V58"/>
      <c r="W58">
        <v>0.25</v>
      </c>
      <c r="X58">
        <v>3</v>
      </c>
      <c r="Y58">
        <v>1773.15</v>
      </c>
      <c r="Z58" s="23">
        <f t="shared" si="0"/>
        <v>30</v>
      </c>
    </row>
    <row r="59" spans="1:26" s="27" customFormat="1" ht="15.6" x14ac:dyDescent="0.3">
      <c r="A59" t="s">
        <v>968</v>
      </c>
      <c r="B59">
        <v>43.32</v>
      </c>
      <c r="C59">
        <v>2.94</v>
      </c>
      <c r="D59">
        <v>14.88</v>
      </c>
      <c r="E59">
        <v>11.54</v>
      </c>
      <c r="F59"/>
      <c r="G59">
        <v>14.99</v>
      </c>
      <c r="H59">
        <v>6.64</v>
      </c>
      <c r="I59">
        <v>4.84</v>
      </c>
      <c r="J59">
        <v>0.8</v>
      </c>
      <c r="K59">
        <v>0.04</v>
      </c>
      <c r="L59"/>
      <c r="M59"/>
      <c r="N59">
        <v>53.67</v>
      </c>
      <c r="O59">
        <v>0.61</v>
      </c>
      <c r="P59">
        <v>6.46</v>
      </c>
      <c r="Q59">
        <v>5.9</v>
      </c>
      <c r="R59"/>
      <c r="S59">
        <v>20.3</v>
      </c>
      <c r="T59">
        <v>10.92</v>
      </c>
      <c r="U59">
        <v>1.87</v>
      </c>
      <c r="V59"/>
      <c r="W59">
        <v>0.25</v>
      </c>
      <c r="X59">
        <v>3</v>
      </c>
      <c r="Y59">
        <v>1773.15</v>
      </c>
      <c r="Z59" s="23">
        <f t="shared" si="0"/>
        <v>30</v>
      </c>
    </row>
    <row r="60" spans="1:26" s="27" customFormat="1" ht="15.6" x14ac:dyDescent="0.3">
      <c r="A60" t="s">
        <v>969</v>
      </c>
      <c r="B60">
        <v>45.98</v>
      </c>
      <c r="C60">
        <v>1.65</v>
      </c>
      <c r="D60">
        <v>12.27</v>
      </c>
      <c r="E60">
        <v>10.57</v>
      </c>
      <c r="F60"/>
      <c r="G60">
        <v>17.66</v>
      </c>
      <c r="H60">
        <v>8.82</v>
      </c>
      <c r="I60">
        <v>2.5499999999999998</v>
      </c>
      <c r="J60">
        <v>0.39</v>
      </c>
      <c r="K60">
        <v>0.1</v>
      </c>
      <c r="L60"/>
      <c r="M60"/>
      <c r="N60">
        <v>54.58</v>
      </c>
      <c r="O60">
        <v>0.21</v>
      </c>
      <c r="P60">
        <v>5.41</v>
      </c>
      <c r="Q60">
        <v>6.2</v>
      </c>
      <c r="R60"/>
      <c r="S60">
        <v>24.96</v>
      </c>
      <c r="T60">
        <v>7.28</v>
      </c>
      <c r="U60">
        <v>1.0900000000000001</v>
      </c>
      <c r="V60"/>
      <c r="W60">
        <v>0.27</v>
      </c>
      <c r="X60">
        <v>3</v>
      </c>
      <c r="Y60">
        <v>1798.15</v>
      </c>
      <c r="Z60" s="23">
        <f t="shared" si="0"/>
        <v>30</v>
      </c>
    </row>
    <row r="61" spans="1:26" s="27" customFormat="1" ht="15.6" x14ac:dyDescent="0.3">
      <c r="A61" t="s">
        <v>969</v>
      </c>
      <c r="B61">
        <v>45.98</v>
      </c>
      <c r="C61">
        <v>1.65</v>
      </c>
      <c r="D61">
        <v>12.27</v>
      </c>
      <c r="E61">
        <v>10.57</v>
      </c>
      <c r="F61"/>
      <c r="G61">
        <v>17.66</v>
      </c>
      <c r="H61">
        <v>8.82</v>
      </c>
      <c r="I61">
        <v>2.5499999999999998</v>
      </c>
      <c r="J61">
        <v>0.39</v>
      </c>
      <c r="K61">
        <v>0.1</v>
      </c>
      <c r="L61"/>
      <c r="M61"/>
      <c r="N61">
        <v>54.58</v>
      </c>
      <c r="O61">
        <v>0.21</v>
      </c>
      <c r="P61">
        <v>5.41</v>
      </c>
      <c r="Q61">
        <v>6.2</v>
      </c>
      <c r="R61"/>
      <c r="S61">
        <v>24.96</v>
      </c>
      <c r="T61">
        <v>7.28</v>
      </c>
      <c r="U61">
        <v>1.0900000000000001</v>
      </c>
      <c r="V61"/>
      <c r="W61">
        <v>0.27</v>
      </c>
      <c r="X61">
        <v>3</v>
      </c>
      <c r="Y61">
        <v>1798.15</v>
      </c>
      <c r="Z61" s="23">
        <f t="shared" si="0"/>
        <v>30</v>
      </c>
    </row>
    <row r="62" spans="1:26" s="27" customFormat="1" ht="15.6" x14ac:dyDescent="0.3">
      <c r="A62" t="s">
        <v>970</v>
      </c>
      <c r="B62">
        <v>47.38</v>
      </c>
      <c r="C62">
        <v>2.5</v>
      </c>
      <c r="D62">
        <v>17.920000000000002</v>
      </c>
      <c r="E62">
        <v>10.23</v>
      </c>
      <c r="F62"/>
      <c r="G62">
        <v>8.48</v>
      </c>
      <c r="H62">
        <v>5.63</v>
      </c>
      <c r="I62">
        <v>6.25</v>
      </c>
      <c r="J62">
        <v>1.57</v>
      </c>
      <c r="K62">
        <v>0.04</v>
      </c>
      <c r="L62"/>
      <c r="M62"/>
      <c r="N62">
        <v>51.39</v>
      </c>
      <c r="O62">
        <v>0.83</v>
      </c>
      <c r="P62">
        <v>9.3800000000000008</v>
      </c>
      <c r="Q62">
        <v>7.57</v>
      </c>
      <c r="R62"/>
      <c r="S62">
        <v>19.55</v>
      </c>
      <c r="T62">
        <v>9.49</v>
      </c>
      <c r="U62">
        <v>1.64</v>
      </c>
      <c r="V62"/>
      <c r="W62">
        <v>0.15</v>
      </c>
      <c r="X62">
        <v>2</v>
      </c>
      <c r="Y62">
        <v>1623.15</v>
      </c>
      <c r="Z62" s="23">
        <f t="shared" si="0"/>
        <v>20</v>
      </c>
    </row>
    <row r="63" spans="1:26" s="27" customFormat="1" ht="15.6" x14ac:dyDescent="0.3">
      <c r="A63" t="s">
        <v>970</v>
      </c>
      <c r="B63">
        <v>49.03</v>
      </c>
      <c r="C63">
        <v>1.82</v>
      </c>
      <c r="D63">
        <v>19.079999999999998</v>
      </c>
      <c r="E63">
        <v>8.0500000000000007</v>
      </c>
      <c r="F63"/>
      <c r="G63">
        <v>7.99</v>
      </c>
      <c r="H63">
        <v>5.51</v>
      </c>
      <c r="I63">
        <v>5.91</v>
      </c>
      <c r="J63">
        <v>2.56</v>
      </c>
      <c r="K63">
        <v>0.05</v>
      </c>
      <c r="L63"/>
      <c r="M63"/>
      <c r="N63">
        <v>51.48</v>
      </c>
      <c r="O63">
        <v>0.82</v>
      </c>
      <c r="P63">
        <v>9.1300000000000008</v>
      </c>
      <c r="Q63">
        <v>6.56</v>
      </c>
      <c r="R63"/>
      <c r="S63">
        <v>19.940000000000001</v>
      </c>
      <c r="T63">
        <v>10.14</v>
      </c>
      <c r="U63">
        <v>1.66</v>
      </c>
      <c r="V63"/>
      <c r="W63">
        <v>0.28000000000000003</v>
      </c>
      <c r="X63">
        <v>2</v>
      </c>
      <c r="Y63">
        <v>1623.15</v>
      </c>
      <c r="Z63" s="23">
        <f t="shared" si="0"/>
        <v>20</v>
      </c>
    </row>
    <row r="64" spans="1:26" s="27" customFormat="1" ht="15.6" x14ac:dyDescent="0.3">
      <c r="A64" t="s">
        <v>971</v>
      </c>
      <c r="B64">
        <v>45.84</v>
      </c>
      <c r="C64">
        <v>1.83</v>
      </c>
      <c r="D64">
        <v>16.3</v>
      </c>
      <c r="E64">
        <v>10.56</v>
      </c>
      <c r="F64"/>
      <c r="G64">
        <v>12.77</v>
      </c>
      <c r="H64">
        <v>8.8699999999999992</v>
      </c>
      <c r="I64">
        <v>3.38</v>
      </c>
      <c r="J64">
        <v>0.38</v>
      </c>
      <c r="K64">
        <v>0.08</v>
      </c>
      <c r="L64"/>
      <c r="M64"/>
      <c r="N64">
        <v>51.63</v>
      </c>
      <c r="O64">
        <v>0.4</v>
      </c>
      <c r="P64">
        <v>8.59</v>
      </c>
      <c r="Q64">
        <v>6.96</v>
      </c>
      <c r="R64"/>
      <c r="S64">
        <v>21.39</v>
      </c>
      <c r="T64">
        <v>9.76</v>
      </c>
      <c r="U64">
        <v>0.97</v>
      </c>
      <c r="V64"/>
      <c r="W64">
        <v>0.28999999999999998</v>
      </c>
      <c r="X64">
        <v>2</v>
      </c>
      <c r="Y64">
        <v>1673.15</v>
      </c>
      <c r="Z64" s="23">
        <f t="shared" si="0"/>
        <v>20</v>
      </c>
    </row>
    <row r="65" spans="1:26" s="27" customFormat="1" ht="15.6" x14ac:dyDescent="0.3">
      <c r="A65" t="s">
        <v>972</v>
      </c>
      <c r="B65">
        <v>48.3</v>
      </c>
      <c r="C65">
        <v>1.29</v>
      </c>
      <c r="D65">
        <v>15.8</v>
      </c>
      <c r="E65">
        <v>8.82</v>
      </c>
      <c r="F65"/>
      <c r="G65">
        <v>12.76</v>
      </c>
      <c r="H65">
        <v>10.15</v>
      </c>
      <c r="I65">
        <v>2.5099999999999998</v>
      </c>
      <c r="J65">
        <v>0.26</v>
      </c>
      <c r="K65">
        <v>0.11</v>
      </c>
      <c r="L65"/>
      <c r="M65"/>
      <c r="N65">
        <v>51.64</v>
      </c>
      <c r="O65">
        <v>0.44</v>
      </c>
      <c r="P65">
        <v>7.66</v>
      </c>
      <c r="Q65">
        <v>5.36</v>
      </c>
      <c r="R65"/>
      <c r="S65">
        <v>20.85</v>
      </c>
      <c r="T65">
        <v>12.87</v>
      </c>
      <c r="U65">
        <v>0.62</v>
      </c>
      <c r="V65"/>
      <c r="W65">
        <v>0.55000000000000004</v>
      </c>
      <c r="X65">
        <v>1.5</v>
      </c>
      <c r="Y65">
        <v>1623.15</v>
      </c>
      <c r="Z65" s="23">
        <f t="shared" si="0"/>
        <v>15</v>
      </c>
    </row>
    <row r="66" spans="1:26" s="27" customFormat="1" ht="15.6" x14ac:dyDescent="0.3">
      <c r="A66" t="s">
        <v>973</v>
      </c>
      <c r="B66">
        <v>50.5</v>
      </c>
      <c r="C66">
        <v>0.56000000000000005</v>
      </c>
      <c r="D66">
        <v>14.89</v>
      </c>
      <c r="E66">
        <v>3.84</v>
      </c>
      <c r="F66">
        <v>0.05</v>
      </c>
      <c r="G66">
        <v>3.55</v>
      </c>
      <c r="H66">
        <v>5.53</v>
      </c>
      <c r="I66">
        <v>2.64</v>
      </c>
      <c r="J66">
        <v>0.62</v>
      </c>
      <c r="K66">
        <v>0</v>
      </c>
      <c r="L66">
        <v>0.23</v>
      </c>
      <c r="M66">
        <v>9.81</v>
      </c>
      <c r="N66">
        <v>54.04</v>
      </c>
      <c r="O66">
        <v>0.28999999999999998</v>
      </c>
      <c r="P66">
        <v>1.85</v>
      </c>
      <c r="Q66">
        <v>5.46</v>
      </c>
      <c r="R66">
        <v>0.13</v>
      </c>
      <c r="S66">
        <v>17.84</v>
      </c>
      <c r="T66">
        <v>20.09</v>
      </c>
      <c r="U66">
        <v>0.3</v>
      </c>
      <c r="V66"/>
      <c r="W66">
        <v>0</v>
      </c>
      <c r="X66">
        <v>0.49</v>
      </c>
      <c r="Y66">
        <v>1248.1500000000001</v>
      </c>
      <c r="Z66" s="23">
        <f t="shared" si="0"/>
        <v>4.9000000000000004</v>
      </c>
    </row>
    <row r="67" spans="1:26" s="27" customFormat="1" ht="15.6" x14ac:dyDescent="0.3">
      <c r="A67" t="s">
        <v>974</v>
      </c>
      <c r="B67">
        <v>49.69</v>
      </c>
      <c r="C67">
        <v>0.56999999999999995</v>
      </c>
      <c r="D67">
        <v>14.19</v>
      </c>
      <c r="E67">
        <v>3.94</v>
      </c>
      <c r="F67">
        <v>0.05</v>
      </c>
      <c r="G67">
        <v>4.12</v>
      </c>
      <c r="H67">
        <v>5.83</v>
      </c>
      <c r="I67">
        <v>2.52</v>
      </c>
      <c r="J67">
        <v>0.61</v>
      </c>
      <c r="K67">
        <v>0</v>
      </c>
      <c r="L67">
        <v>0.21</v>
      </c>
      <c r="M67">
        <v>9.81</v>
      </c>
      <c r="N67">
        <v>53.74</v>
      </c>
      <c r="O67">
        <v>0.24</v>
      </c>
      <c r="P67">
        <v>1.82</v>
      </c>
      <c r="Q67">
        <v>4.59</v>
      </c>
      <c r="R67">
        <v>0.11</v>
      </c>
      <c r="S67">
        <v>17.690000000000001</v>
      </c>
      <c r="T67">
        <v>21.4</v>
      </c>
      <c r="U67">
        <v>0.27</v>
      </c>
      <c r="V67"/>
      <c r="W67">
        <v>0</v>
      </c>
      <c r="X67">
        <v>0.48</v>
      </c>
      <c r="Y67">
        <v>1273.1500000000001</v>
      </c>
      <c r="Z67" s="23">
        <f t="shared" ref="Z67:Z120" si="1">X67*10</f>
        <v>4.8</v>
      </c>
    </row>
    <row r="68" spans="1:26" s="27" customFormat="1" ht="15.6" x14ac:dyDescent="0.3">
      <c r="A68" t="s">
        <v>975</v>
      </c>
      <c r="B68">
        <v>54.23</v>
      </c>
      <c r="C68">
        <v>0.6</v>
      </c>
      <c r="D68">
        <v>14.82</v>
      </c>
      <c r="E68">
        <v>4.54</v>
      </c>
      <c r="F68">
        <v>0.11</v>
      </c>
      <c r="G68">
        <v>5.25</v>
      </c>
      <c r="H68">
        <v>7.06</v>
      </c>
      <c r="I68">
        <v>2.5099999999999998</v>
      </c>
      <c r="J68">
        <v>0.56000000000000005</v>
      </c>
      <c r="K68">
        <v>0</v>
      </c>
      <c r="L68">
        <v>0.13</v>
      </c>
      <c r="M68">
        <v>9.81</v>
      </c>
      <c r="N68">
        <v>54.09</v>
      </c>
      <c r="O68">
        <v>0.2</v>
      </c>
      <c r="P68">
        <v>1.58</v>
      </c>
      <c r="Q68">
        <v>4.45</v>
      </c>
      <c r="R68">
        <v>0.12</v>
      </c>
      <c r="S68">
        <v>18.3</v>
      </c>
      <c r="T68">
        <v>21.07</v>
      </c>
      <c r="U68">
        <v>0.26</v>
      </c>
      <c r="V68"/>
      <c r="W68">
        <v>0</v>
      </c>
      <c r="X68">
        <v>0.49</v>
      </c>
      <c r="Y68">
        <v>1298.1500000000001</v>
      </c>
      <c r="Z68" s="23">
        <f t="shared" si="1"/>
        <v>4.9000000000000004</v>
      </c>
    </row>
    <row r="69" spans="1:26" s="27" customFormat="1" ht="15.6" x14ac:dyDescent="0.3">
      <c r="A69" t="s">
        <v>976</v>
      </c>
      <c r="B69">
        <v>51.02</v>
      </c>
      <c r="C69">
        <v>0.7</v>
      </c>
      <c r="D69">
        <v>19</v>
      </c>
      <c r="E69">
        <v>7.4</v>
      </c>
      <c r="F69">
        <v>0</v>
      </c>
      <c r="G69">
        <v>3.98</v>
      </c>
      <c r="H69">
        <v>7.1</v>
      </c>
      <c r="I69">
        <v>3</v>
      </c>
      <c r="J69">
        <v>7.8</v>
      </c>
      <c r="K69">
        <v>0</v>
      </c>
      <c r="L69">
        <v>0</v>
      </c>
      <c r="M69"/>
      <c r="N69">
        <v>48.4</v>
      </c>
      <c r="O69">
        <v>0.79</v>
      </c>
      <c r="P69">
        <v>6.09</v>
      </c>
      <c r="Q69">
        <v>6.8</v>
      </c>
      <c r="R69">
        <v>0</v>
      </c>
      <c r="S69">
        <v>14.1</v>
      </c>
      <c r="T69">
        <v>23.15</v>
      </c>
      <c r="U69">
        <v>0.17</v>
      </c>
      <c r="V69">
        <v>0.06</v>
      </c>
      <c r="W69">
        <v>0</v>
      </c>
      <c r="X69">
        <v>0.5</v>
      </c>
      <c r="Y69">
        <v>1423.15</v>
      </c>
      <c r="Z69" s="23">
        <f t="shared" si="1"/>
        <v>5</v>
      </c>
    </row>
    <row r="70" spans="1:26" s="27" customFormat="1" ht="15.6" x14ac:dyDescent="0.3">
      <c r="A70" t="s">
        <v>976</v>
      </c>
      <c r="B70">
        <v>47.27</v>
      </c>
      <c r="C70">
        <v>0.76</v>
      </c>
      <c r="D70">
        <v>14.71</v>
      </c>
      <c r="E70">
        <v>7.1</v>
      </c>
      <c r="F70">
        <v>0</v>
      </c>
      <c r="G70">
        <v>7.2</v>
      </c>
      <c r="H70">
        <v>14</v>
      </c>
      <c r="I70">
        <v>2.57</v>
      </c>
      <c r="J70">
        <v>6.38</v>
      </c>
      <c r="K70">
        <v>0</v>
      </c>
      <c r="L70">
        <v>0</v>
      </c>
      <c r="M70"/>
      <c r="N70">
        <v>48.58</v>
      </c>
      <c r="O70">
        <v>0.71</v>
      </c>
      <c r="P70">
        <v>8.1999999999999993</v>
      </c>
      <c r="Q70">
        <v>4.18</v>
      </c>
      <c r="R70">
        <v>0</v>
      </c>
      <c r="S70">
        <v>14.57</v>
      </c>
      <c r="T70">
        <v>23.2</v>
      </c>
      <c r="U70">
        <v>0.21</v>
      </c>
      <c r="V70">
        <v>7.0000000000000007E-2</v>
      </c>
      <c r="W70">
        <v>0</v>
      </c>
      <c r="X70">
        <v>0.5</v>
      </c>
      <c r="Y70">
        <v>1473.15</v>
      </c>
      <c r="Z70" s="23">
        <f t="shared" si="1"/>
        <v>5</v>
      </c>
    </row>
    <row r="71" spans="1:26" s="27" customFormat="1" ht="15.6" x14ac:dyDescent="0.3">
      <c r="A71" t="s">
        <v>976</v>
      </c>
      <c r="B71">
        <v>46.95</v>
      </c>
      <c r="C71">
        <v>0.67</v>
      </c>
      <c r="D71">
        <v>19.98</v>
      </c>
      <c r="E71">
        <v>7.2</v>
      </c>
      <c r="F71">
        <v>0</v>
      </c>
      <c r="G71">
        <v>5.3</v>
      </c>
      <c r="H71">
        <v>7.2</v>
      </c>
      <c r="I71">
        <v>3.06</v>
      </c>
      <c r="J71">
        <v>9.64</v>
      </c>
      <c r="K71">
        <v>0</v>
      </c>
      <c r="L71">
        <v>0</v>
      </c>
      <c r="M71"/>
      <c r="N71">
        <v>48.14</v>
      </c>
      <c r="O71">
        <v>0.73</v>
      </c>
      <c r="P71">
        <v>8.7799999999999994</v>
      </c>
      <c r="Q71">
        <v>4.8</v>
      </c>
      <c r="R71">
        <v>0</v>
      </c>
      <c r="S71">
        <v>13.45</v>
      </c>
      <c r="T71">
        <v>23.49</v>
      </c>
      <c r="U71">
        <v>0.24</v>
      </c>
      <c r="V71">
        <v>0.08</v>
      </c>
      <c r="W71">
        <v>0</v>
      </c>
      <c r="X71">
        <v>0.5</v>
      </c>
      <c r="Y71">
        <v>1423.15</v>
      </c>
      <c r="Z71" s="23">
        <f t="shared" si="1"/>
        <v>5</v>
      </c>
    </row>
    <row r="72" spans="1:26" s="27" customFormat="1" ht="15.6" x14ac:dyDescent="0.3">
      <c r="A72" t="s">
        <v>976</v>
      </c>
      <c r="B72">
        <v>44.28</v>
      </c>
      <c r="C72">
        <v>0.69</v>
      </c>
      <c r="D72">
        <v>14</v>
      </c>
      <c r="E72">
        <v>7</v>
      </c>
      <c r="F72">
        <v>0</v>
      </c>
      <c r="G72">
        <v>6.4</v>
      </c>
      <c r="H72">
        <v>18.71</v>
      </c>
      <c r="I72">
        <v>2.3199999999999998</v>
      </c>
      <c r="J72">
        <v>6.6</v>
      </c>
      <c r="K72">
        <v>0</v>
      </c>
      <c r="L72">
        <v>0</v>
      </c>
      <c r="M72"/>
      <c r="N72">
        <v>48.21</v>
      </c>
      <c r="O72">
        <v>0.68</v>
      </c>
      <c r="P72">
        <v>8.65</v>
      </c>
      <c r="Q72">
        <v>4.5</v>
      </c>
      <c r="R72">
        <v>0</v>
      </c>
      <c r="S72">
        <v>13.68</v>
      </c>
      <c r="T72">
        <v>23.69</v>
      </c>
      <c r="U72">
        <v>0.24</v>
      </c>
      <c r="V72">
        <v>0.1</v>
      </c>
      <c r="W72">
        <v>0</v>
      </c>
      <c r="X72">
        <v>0.5</v>
      </c>
      <c r="Y72">
        <v>1473.15</v>
      </c>
      <c r="Z72" s="23">
        <f t="shared" si="1"/>
        <v>5</v>
      </c>
    </row>
    <row r="73" spans="1:26" s="27" customFormat="1" ht="15.6" x14ac:dyDescent="0.3">
      <c r="A73" t="s">
        <v>976</v>
      </c>
      <c r="B73">
        <v>43</v>
      </c>
      <c r="C73">
        <v>0.76</v>
      </c>
      <c r="D73">
        <v>16.04</v>
      </c>
      <c r="E73">
        <v>7.1</v>
      </c>
      <c r="F73">
        <v>0</v>
      </c>
      <c r="G73">
        <v>4.9000000000000004</v>
      </c>
      <c r="H73">
        <v>15.11</v>
      </c>
      <c r="I73">
        <v>3.46</v>
      </c>
      <c r="J73">
        <v>9.64</v>
      </c>
      <c r="K73">
        <v>0</v>
      </c>
      <c r="L73">
        <v>0</v>
      </c>
      <c r="M73"/>
      <c r="N73">
        <v>47.91</v>
      </c>
      <c r="O73">
        <v>0.68</v>
      </c>
      <c r="P73">
        <v>9.17</v>
      </c>
      <c r="Q73">
        <v>4.88</v>
      </c>
      <c r="R73">
        <v>0</v>
      </c>
      <c r="S73">
        <v>13.01</v>
      </c>
      <c r="T73">
        <v>23.79</v>
      </c>
      <c r="U73">
        <v>0.22</v>
      </c>
      <c r="V73">
        <v>0.1</v>
      </c>
      <c r="W73">
        <v>0</v>
      </c>
      <c r="X73">
        <v>0.5</v>
      </c>
      <c r="Y73">
        <v>1423.15</v>
      </c>
      <c r="Z73" s="23">
        <f t="shared" si="1"/>
        <v>5</v>
      </c>
    </row>
    <row r="74" spans="1:26" s="27" customFormat="1" ht="15.6" x14ac:dyDescent="0.3">
      <c r="A74" t="s">
        <v>976</v>
      </c>
      <c r="B74">
        <v>45.42</v>
      </c>
      <c r="C74">
        <v>0.54</v>
      </c>
      <c r="D74">
        <v>14.57</v>
      </c>
      <c r="E74">
        <v>6.15</v>
      </c>
      <c r="F74">
        <v>0</v>
      </c>
      <c r="G74">
        <v>6.5</v>
      </c>
      <c r="H74">
        <v>23.35</v>
      </c>
      <c r="I74">
        <v>1.75</v>
      </c>
      <c r="J74">
        <v>1.71</v>
      </c>
      <c r="K74">
        <v>0</v>
      </c>
      <c r="L74">
        <v>0</v>
      </c>
      <c r="M74"/>
      <c r="N74">
        <v>45.6</v>
      </c>
      <c r="O74">
        <v>0.8</v>
      </c>
      <c r="P74">
        <v>9.35</v>
      </c>
      <c r="Q74">
        <v>6.78</v>
      </c>
      <c r="R74">
        <v>0</v>
      </c>
      <c r="S74">
        <v>12.85</v>
      </c>
      <c r="T74">
        <v>23.6</v>
      </c>
      <c r="U74">
        <v>0.25</v>
      </c>
      <c r="V74">
        <v>0.08</v>
      </c>
      <c r="W74">
        <v>0</v>
      </c>
      <c r="X74">
        <v>0.5</v>
      </c>
      <c r="Y74">
        <v>1423.15</v>
      </c>
      <c r="Z74" s="23">
        <f t="shared" si="1"/>
        <v>5</v>
      </c>
    </row>
    <row r="75" spans="1:26" s="27" customFormat="1" ht="15.6" x14ac:dyDescent="0.3">
      <c r="A75" t="s">
        <v>976</v>
      </c>
      <c r="B75">
        <v>44.69</v>
      </c>
      <c r="C75">
        <v>0.71</v>
      </c>
      <c r="D75">
        <v>18.05</v>
      </c>
      <c r="E75">
        <v>8</v>
      </c>
      <c r="F75">
        <v>0</v>
      </c>
      <c r="G75">
        <v>6.1</v>
      </c>
      <c r="H75">
        <v>10</v>
      </c>
      <c r="I75">
        <v>3.3</v>
      </c>
      <c r="J75">
        <v>9.15</v>
      </c>
      <c r="K75">
        <v>0</v>
      </c>
      <c r="L75">
        <v>0</v>
      </c>
      <c r="M75"/>
      <c r="N75">
        <v>48.5</v>
      </c>
      <c r="O75">
        <v>0.5</v>
      </c>
      <c r="P75">
        <v>8.02</v>
      </c>
      <c r="Q75">
        <v>5.0999999999999996</v>
      </c>
      <c r="R75">
        <v>0</v>
      </c>
      <c r="S75">
        <v>13.75</v>
      </c>
      <c r="T75">
        <v>23.55</v>
      </c>
      <c r="U75">
        <v>0.19</v>
      </c>
      <c r="V75">
        <v>0.09</v>
      </c>
      <c r="W75">
        <v>0</v>
      </c>
      <c r="X75">
        <v>0.5</v>
      </c>
      <c r="Y75">
        <v>1423.15</v>
      </c>
      <c r="Z75" s="23">
        <f t="shared" si="1"/>
        <v>5</v>
      </c>
    </row>
    <row r="76" spans="1:26" s="27" customFormat="1" ht="15.6" x14ac:dyDescent="0.3">
      <c r="A76" t="s">
        <v>977</v>
      </c>
      <c r="B76">
        <v>57</v>
      </c>
      <c r="C76">
        <v>4.6399999999999997</v>
      </c>
      <c r="D76">
        <v>15.69</v>
      </c>
      <c r="E76">
        <v>8.4600000000000009</v>
      </c>
      <c r="F76">
        <v>0.09</v>
      </c>
      <c r="G76">
        <v>2.75</v>
      </c>
      <c r="H76">
        <v>7.42</v>
      </c>
      <c r="I76">
        <v>3.82</v>
      </c>
      <c r="J76">
        <v>0.13</v>
      </c>
      <c r="K76"/>
      <c r="L76"/>
      <c r="M76"/>
      <c r="N76">
        <v>49.94</v>
      </c>
      <c r="O76">
        <v>1.49</v>
      </c>
      <c r="P76">
        <v>14.78</v>
      </c>
      <c r="Q76">
        <v>7.86</v>
      </c>
      <c r="R76">
        <v>0.12</v>
      </c>
      <c r="S76">
        <v>8.84</v>
      </c>
      <c r="T76">
        <v>13.23</v>
      </c>
      <c r="U76">
        <v>3.26</v>
      </c>
      <c r="V76"/>
      <c r="W76"/>
      <c r="X76">
        <v>3</v>
      </c>
      <c r="Y76">
        <v>1648.15</v>
      </c>
      <c r="Z76" s="23">
        <f t="shared" si="1"/>
        <v>30</v>
      </c>
    </row>
    <row r="77" spans="1:26" s="27" customFormat="1" ht="15.6" x14ac:dyDescent="0.3">
      <c r="A77" t="s">
        <v>977</v>
      </c>
      <c r="B77">
        <v>57</v>
      </c>
      <c r="C77">
        <v>4.6399999999999997</v>
      </c>
      <c r="D77">
        <v>15.69</v>
      </c>
      <c r="E77">
        <v>8.4600000000000009</v>
      </c>
      <c r="F77">
        <v>0.09</v>
      </c>
      <c r="G77">
        <v>2.75</v>
      </c>
      <c r="H77">
        <v>7.42</v>
      </c>
      <c r="I77">
        <v>3.82</v>
      </c>
      <c r="J77">
        <v>0.13</v>
      </c>
      <c r="K77"/>
      <c r="L77"/>
      <c r="M77"/>
      <c r="N77">
        <v>49.94</v>
      </c>
      <c r="O77">
        <v>1.49</v>
      </c>
      <c r="P77">
        <v>14.78</v>
      </c>
      <c r="Q77">
        <v>7.86</v>
      </c>
      <c r="R77">
        <v>0.12</v>
      </c>
      <c r="S77">
        <v>8.84</v>
      </c>
      <c r="T77">
        <v>13.23</v>
      </c>
      <c r="U77">
        <v>3.26</v>
      </c>
      <c r="V77"/>
      <c r="W77"/>
      <c r="X77">
        <v>3</v>
      </c>
      <c r="Y77">
        <v>1648.15</v>
      </c>
      <c r="Z77" s="23">
        <f t="shared" si="1"/>
        <v>30</v>
      </c>
    </row>
    <row r="78" spans="1:26" s="27" customFormat="1" ht="15.6" x14ac:dyDescent="0.3">
      <c r="A78" t="s">
        <v>978</v>
      </c>
      <c r="B78">
        <v>56.35</v>
      </c>
      <c r="C78">
        <v>6.25</v>
      </c>
      <c r="D78">
        <v>14.94</v>
      </c>
      <c r="E78">
        <v>8.42</v>
      </c>
      <c r="F78">
        <v>0.09</v>
      </c>
      <c r="G78">
        <v>2.31</v>
      </c>
      <c r="H78">
        <v>6.92</v>
      </c>
      <c r="I78">
        <v>4.2</v>
      </c>
      <c r="J78">
        <v>0.51</v>
      </c>
      <c r="K78"/>
      <c r="L78"/>
      <c r="M78"/>
      <c r="N78">
        <v>50.02</v>
      </c>
      <c r="O78">
        <v>1.87</v>
      </c>
      <c r="P78">
        <v>15.09</v>
      </c>
      <c r="Q78">
        <v>7.79</v>
      </c>
      <c r="R78">
        <v>0.12</v>
      </c>
      <c r="S78">
        <v>8.1199999999999992</v>
      </c>
      <c r="T78">
        <v>12.81</v>
      </c>
      <c r="U78">
        <v>3.62</v>
      </c>
      <c r="V78"/>
      <c r="W78"/>
      <c r="X78">
        <v>3</v>
      </c>
      <c r="Y78">
        <v>1598.15</v>
      </c>
      <c r="Z78" s="23">
        <f t="shared" si="1"/>
        <v>30</v>
      </c>
    </row>
    <row r="79" spans="1:26" s="27" customFormat="1" ht="15.6" x14ac:dyDescent="0.3">
      <c r="A79" t="s">
        <v>978</v>
      </c>
      <c r="B79">
        <v>56.35</v>
      </c>
      <c r="C79">
        <v>6.25</v>
      </c>
      <c r="D79">
        <v>14.94</v>
      </c>
      <c r="E79">
        <v>8.42</v>
      </c>
      <c r="F79">
        <v>0.09</v>
      </c>
      <c r="G79">
        <v>2.31</v>
      </c>
      <c r="H79">
        <v>6.92</v>
      </c>
      <c r="I79">
        <v>4.2</v>
      </c>
      <c r="J79">
        <v>0.51</v>
      </c>
      <c r="K79"/>
      <c r="L79"/>
      <c r="M79"/>
      <c r="N79">
        <v>50.02</v>
      </c>
      <c r="O79">
        <v>1.87</v>
      </c>
      <c r="P79">
        <v>15.09</v>
      </c>
      <c r="Q79">
        <v>7.79</v>
      </c>
      <c r="R79">
        <v>0.12</v>
      </c>
      <c r="S79">
        <v>8.1199999999999992</v>
      </c>
      <c r="T79">
        <v>12.81</v>
      </c>
      <c r="U79">
        <v>3.62</v>
      </c>
      <c r="V79"/>
      <c r="W79"/>
      <c r="X79">
        <v>3</v>
      </c>
      <c r="Y79">
        <v>1598.15</v>
      </c>
      <c r="Z79" s="23">
        <f t="shared" si="1"/>
        <v>30</v>
      </c>
    </row>
    <row r="80" spans="1:26" s="27" customFormat="1" ht="15.6" x14ac:dyDescent="0.3">
      <c r="A80" t="s">
        <v>979</v>
      </c>
      <c r="B80">
        <v>55.19</v>
      </c>
      <c r="C80">
        <v>6.07</v>
      </c>
      <c r="D80">
        <v>14.71</v>
      </c>
      <c r="E80">
        <v>9.06</v>
      </c>
      <c r="F80">
        <v>0.1</v>
      </c>
      <c r="G80">
        <v>2.2200000000000002</v>
      </c>
      <c r="H80">
        <v>7.84</v>
      </c>
      <c r="I80">
        <v>3.68</v>
      </c>
      <c r="J80">
        <v>1.1399999999999999</v>
      </c>
      <c r="K80"/>
      <c r="L80"/>
      <c r="M80"/>
      <c r="N80">
        <v>51.19</v>
      </c>
      <c r="O80">
        <v>2</v>
      </c>
      <c r="P80">
        <v>15.74</v>
      </c>
      <c r="Q80">
        <v>7.51</v>
      </c>
      <c r="R80">
        <v>0.14000000000000001</v>
      </c>
      <c r="S80">
        <v>7.85</v>
      </c>
      <c r="T80">
        <v>13</v>
      </c>
      <c r="U80">
        <v>3.91</v>
      </c>
      <c r="V80"/>
      <c r="W80"/>
      <c r="X80">
        <v>3</v>
      </c>
      <c r="Y80">
        <v>1588.15</v>
      </c>
      <c r="Z80" s="23">
        <f t="shared" si="1"/>
        <v>30</v>
      </c>
    </row>
    <row r="81" spans="1:26" s="27" customFormat="1" ht="15.6" x14ac:dyDescent="0.3">
      <c r="A81" t="s">
        <v>979</v>
      </c>
      <c r="B81">
        <v>55.19</v>
      </c>
      <c r="C81">
        <v>6.07</v>
      </c>
      <c r="D81">
        <v>14.71</v>
      </c>
      <c r="E81">
        <v>9.06</v>
      </c>
      <c r="F81">
        <v>0.1</v>
      </c>
      <c r="G81">
        <v>2.2200000000000002</v>
      </c>
      <c r="H81">
        <v>7.84</v>
      </c>
      <c r="I81">
        <v>3.68</v>
      </c>
      <c r="J81">
        <v>1.1399999999999999</v>
      </c>
      <c r="K81"/>
      <c r="L81"/>
      <c r="M81"/>
      <c r="N81">
        <v>51.19</v>
      </c>
      <c r="O81">
        <v>2</v>
      </c>
      <c r="P81">
        <v>15.74</v>
      </c>
      <c r="Q81">
        <v>7.51</v>
      </c>
      <c r="R81">
        <v>0.14000000000000001</v>
      </c>
      <c r="S81">
        <v>7.85</v>
      </c>
      <c r="T81">
        <v>13</v>
      </c>
      <c r="U81">
        <v>3.91</v>
      </c>
      <c r="V81"/>
      <c r="W81"/>
      <c r="X81">
        <v>3</v>
      </c>
      <c r="Y81">
        <v>1588.15</v>
      </c>
      <c r="Z81" s="23">
        <f t="shared" si="1"/>
        <v>30</v>
      </c>
    </row>
    <row r="82" spans="1:26" s="27" customFormat="1" ht="15.6" x14ac:dyDescent="0.3">
      <c r="A82" t="s">
        <v>980</v>
      </c>
      <c r="B82">
        <v>56.03</v>
      </c>
      <c r="C82">
        <v>6.38</v>
      </c>
      <c r="D82">
        <v>15.31</v>
      </c>
      <c r="E82">
        <v>8.27</v>
      </c>
      <c r="F82">
        <v>0.09</v>
      </c>
      <c r="G82">
        <v>2.39</v>
      </c>
      <c r="H82">
        <v>7.44</v>
      </c>
      <c r="I82">
        <v>3.77</v>
      </c>
      <c r="J82">
        <v>0.31</v>
      </c>
      <c r="K82"/>
      <c r="L82"/>
      <c r="M82"/>
      <c r="N82">
        <v>50.08</v>
      </c>
      <c r="O82">
        <v>1.79</v>
      </c>
      <c r="P82">
        <v>14.86</v>
      </c>
      <c r="Q82">
        <v>7.79</v>
      </c>
      <c r="R82">
        <v>0.12</v>
      </c>
      <c r="S82">
        <v>8.26</v>
      </c>
      <c r="T82">
        <v>13.03</v>
      </c>
      <c r="U82">
        <v>3.5</v>
      </c>
      <c r="V82"/>
      <c r="W82"/>
      <c r="X82">
        <v>3</v>
      </c>
      <c r="Y82">
        <v>1623.15</v>
      </c>
      <c r="Z82" s="23">
        <f t="shared" si="1"/>
        <v>30</v>
      </c>
    </row>
    <row r="83" spans="1:26" s="27" customFormat="1" ht="15.6" x14ac:dyDescent="0.3">
      <c r="A83" t="s">
        <v>980</v>
      </c>
      <c r="B83">
        <v>56.03</v>
      </c>
      <c r="C83">
        <v>6.38</v>
      </c>
      <c r="D83">
        <v>15.31</v>
      </c>
      <c r="E83">
        <v>8.27</v>
      </c>
      <c r="F83">
        <v>0.09</v>
      </c>
      <c r="G83">
        <v>2.39</v>
      </c>
      <c r="H83">
        <v>7.44</v>
      </c>
      <c r="I83">
        <v>3.77</v>
      </c>
      <c r="J83">
        <v>0.31</v>
      </c>
      <c r="K83"/>
      <c r="L83"/>
      <c r="M83"/>
      <c r="N83">
        <v>50.08</v>
      </c>
      <c r="O83">
        <v>1.79</v>
      </c>
      <c r="P83">
        <v>14.86</v>
      </c>
      <c r="Q83">
        <v>7.79</v>
      </c>
      <c r="R83">
        <v>0.12</v>
      </c>
      <c r="S83">
        <v>8.26</v>
      </c>
      <c r="T83">
        <v>13.03</v>
      </c>
      <c r="U83">
        <v>3.5</v>
      </c>
      <c r="V83"/>
      <c r="W83"/>
      <c r="X83">
        <v>3</v>
      </c>
      <c r="Y83">
        <v>1623.15</v>
      </c>
      <c r="Z83" s="23">
        <f t="shared" si="1"/>
        <v>30</v>
      </c>
    </row>
    <row r="84" spans="1:26" s="27" customFormat="1" ht="15.6" x14ac:dyDescent="0.3">
      <c r="A84" t="s">
        <v>981</v>
      </c>
      <c r="B84">
        <v>56.07</v>
      </c>
      <c r="C84">
        <v>5.89</v>
      </c>
      <c r="D84">
        <v>15.37</v>
      </c>
      <c r="E84">
        <v>8.34</v>
      </c>
      <c r="F84">
        <v>0.1</v>
      </c>
      <c r="G84">
        <v>2.44</v>
      </c>
      <c r="H84">
        <v>7.61</v>
      </c>
      <c r="I84">
        <v>3.95</v>
      </c>
      <c r="J84">
        <v>0.24</v>
      </c>
      <c r="K84"/>
      <c r="L84"/>
      <c r="M84"/>
      <c r="N84">
        <v>50.21</v>
      </c>
      <c r="O84">
        <v>1.69</v>
      </c>
      <c r="P84">
        <v>15.22</v>
      </c>
      <c r="Q84">
        <v>7.69</v>
      </c>
      <c r="R84">
        <v>0.12</v>
      </c>
      <c r="S84">
        <v>8.27</v>
      </c>
      <c r="T84">
        <v>12.8</v>
      </c>
      <c r="U84">
        <v>3.46</v>
      </c>
      <c r="V84"/>
      <c r="W84"/>
      <c r="X84">
        <v>3</v>
      </c>
      <c r="Y84">
        <v>1638.15</v>
      </c>
      <c r="Z84" s="23">
        <f t="shared" si="1"/>
        <v>30</v>
      </c>
    </row>
    <row r="85" spans="1:26" s="27" customFormat="1" ht="15.6" x14ac:dyDescent="0.3">
      <c r="A85" t="s">
        <v>981</v>
      </c>
      <c r="B85">
        <v>56.07</v>
      </c>
      <c r="C85">
        <v>5.89</v>
      </c>
      <c r="D85">
        <v>15.37</v>
      </c>
      <c r="E85">
        <v>8.34</v>
      </c>
      <c r="F85">
        <v>0.1</v>
      </c>
      <c r="G85">
        <v>2.44</v>
      </c>
      <c r="H85">
        <v>7.61</v>
      </c>
      <c r="I85">
        <v>3.95</v>
      </c>
      <c r="J85">
        <v>0.24</v>
      </c>
      <c r="K85"/>
      <c r="L85"/>
      <c r="M85"/>
      <c r="N85">
        <v>50.21</v>
      </c>
      <c r="O85">
        <v>1.69</v>
      </c>
      <c r="P85">
        <v>15.22</v>
      </c>
      <c r="Q85">
        <v>7.69</v>
      </c>
      <c r="R85">
        <v>0.12</v>
      </c>
      <c r="S85">
        <v>8.27</v>
      </c>
      <c r="T85">
        <v>12.8</v>
      </c>
      <c r="U85">
        <v>3.46</v>
      </c>
      <c r="V85"/>
      <c r="W85"/>
      <c r="X85">
        <v>3</v>
      </c>
      <c r="Y85">
        <v>1638.15</v>
      </c>
      <c r="Z85" s="23">
        <f t="shared" si="1"/>
        <v>30</v>
      </c>
    </row>
    <row r="86" spans="1:26" s="27" customFormat="1" ht="15.6" x14ac:dyDescent="0.3">
      <c r="A86" t="s">
        <v>982</v>
      </c>
      <c r="B86">
        <v>56.62</v>
      </c>
      <c r="C86">
        <v>6.47</v>
      </c>
      <c r="D86">
        <v>14.93</v>
      </c>
      <c r="E86">
        <v>7.91</v>
      </c>
      <c r="F86">
        <v>0.09</v>
      </c>
      <c r="G86">
        <v>2.19</v>
      </c>
      <c r="H86">
        <v>6.83</v>
      </c>
      <c r="I86">
        <v>4.1399999999999997</v>
      </c>
      <c r="J86">
        <v>0.81</v>
      </c>
      <c r="K86"/>
      <c r="L86"/>
      <c r="M86"/>
      <c r="N86">
        <v>50.31</v>
      </c>
      <c r="O86">
        <v>2.12</v>
      </c>
      <c r="P86">
        <v>15.41</v>
      </c>
      <c r="Q86">
        <v>7.73</v>
      </c>
      <c r="R86">
        <v>0.11</v>
      </c>
      <c r="S86">
        <v>7.96</v>
      </c>
      <c r="T86">
        <v>13.1</v>
      </c>
      <c r="U86">
        <v>3.78</v>
      </c>
      <c r="V86"/>
      <c r="W86"/>
      <c r="X86">
        <v>3</v>
      </c>
      <c r="Y86">
        <v>1608.15</v>
      </c>
      <c r="Z86" s="23">
        <f t="shared" si="1"/>
        <v>30</v>
      </c>
    </row>
    <row r="87" spans="1:26" s="27" customFormat="1" ht="15.6" x14ac:dyDescent="0.3">
      <c r="A87" t="s">
        <v>982</v>
      </c>
      <c r="B87">
        <v>56.62</v>
      </c>
      <c r="C87">
        <v>6.47</v>
      </c>
      <c r="D87">
        <v>14.93</v>
      </c>
      <c r="E87">
        <v>7.91</v>
      </c>
      <c r="F87">
        <v>0.09</v>
      </c>
      <c r="G87">
        <v>2.19</v>
      </c>
      <c r="H87">
        <v>6.83</v>
      </c>
      <c r="I87">
        <v>4.1399999999999997</v>
      </c>
      <c r="J87">
        <v>0.81</v>
      </c>
      <c r="K87"/>
      <c r="L87"/>
      <c r="M87"/>
      <c r="N87">
        <v>50.31</v>
      </c>
      <c r="O87">
        <v>2.12</v>
      </c>
      <c r="P87">
        <v>15.41</v>
      </c>
      <c r="Q87">
        <v>7.73</v>
      </c>
      <c r="R87">
        <v>0.11</v>
      </c>
      <c r="S87">
        <v>7.96</v>
      </c>
      <c r="T87">
        <v>13.1</v>
      </c>
      <c r="U87">
        <v>3.78</v>
      </c>
      <c r="V87"/>
      <c r="W87"/>
      <c r="X87">
        <v>3</v>
      </c>
      <c r="Y87">
        <v>1608.15</v>
      </c>
      <c r="Z87" s="23">
        <f t="shared" si="1"/>
        <v>30</v>
      </c>
    </row>
    <row r="88" spans="1:26" s="27" customFormat="1" ht="15.6" x14ac:dyDescent="0.3">
      <c r="A88" t="s">
        <v>983</v>
      </c>
      <c r="B88">
        <v>57.6</v>
      </c>
      <c r="C88">
        <v>5.9</v>
      </c>
      <c r="D88">
        <v>16.41</v>
      </c>
      <c r="E88">
        <v>6.92</v>
      </c>
      <c r="F88">
        <v>0.08</v>
      </c>
      <c r="G88">
        <v>1.52</v>
      </c>
      <c r="H88">
        <v>6.73</v>
      </c>
      <c r="I88">
        <v>4.33</v>
      </c>
      <c r="J88">
        <v>0.52</v>
      </c>
      <c r="K88"/>
      <c r="L88"/>
      <c r="M88"/>
      <c r="N88">
        <v>50.3</v>
      </c>
      <c r="O88">
        <v>2.04</v>
      </c>
      <c r="P88">
        <v>15.45</v>
      </c>
      <c r="Q88">
        <v>7.77</v>
      </c>
      <c r="R88">
        <v>0.11</v>
      </c>
      <c r="S88">
        <v>8.11</v>
      </c>
      <c r="T88">
        <v>13.04</v>
      </c>
      <c r="U88">
        <v>3.77</v>
      </c>
      <c r="V88"/>
      <c r="W88"/>
      <c r="X88">
        <v>3</v>
      </c>
      <c r="Y88">
        <v>1608.15</v>
      </c>
      <c r="Z88" s="23">
        <f t="shared" si="1"/>
        <v>30</v>
      </c>
    </row>
    <row r="89" spans="1:26" s="27" customFormat="1" ht="15.6" x14ac:dyDescent="0.3">
      <c r="A89" t="s">
        <v>983</v>
      </c>
      <c r="B89">
        <v>57.6</v>
      </c>
      <c r="C89">
        <v>5.9</v>
      </c>
      <c r="D89">
        <v>16.41</v>
      </c>
      <c r="E89">
        <v>6.92</v>
      </c>
      <c r="F89">
        <v>0.08</v>
      </c>
      <c r="G89">
        <v>1.52</v>
      </c>
      <c r="H89">
        <v>6.73</v>
      </c>
      <c r="I89">
        <v>4.33</v>
      </c>
      <c r="J89">
        <v>0.52</v>
      </c>
      <c r="K89"/>
      <c r="L89"/>
      <c r="M89"/>
      <c r="N89">
        <v>50.3</v>
      </c>
      <c r="O89">
        <v>2.04</v>
      </c>
      <c r="P89">
        <v>15.45</v>
      </c>
      <c r="Q89">
        <v>7.77</v>
      </c>
      <c r="R89">
        <v>0.11</v>
      </c>
      <c r="S89">
        <v>8.11</v>
      </c>
      <c r="T89">
        <v>13.04</v>
      </c>
      <c r="U89">
        <v>3.77</v>
      </c>
      <c r="V89"/>
      <c r="W89"/>
      <c r="X89">
        <v>3</v>
      </c>
      <c r="Y89">
        <v>1608.15</v>
      </c>
      <c r="Z89" s="23">
        <f t="shared" si="1"/>
        <v>30</v>
      </c>
    </row>
    <row r="90" spans="1:26" s="27" customFormat="1" ht="15.6" x14ac:dyDescent="0.3">
      <c r="A90" t="s">
        <v>984</v>
      </c>
      <c r="B90">
        <v>57.22</v>
      </c>
      <c r="C90">
        <v>5.66</v>
      </c>
      <c r="D90">
        <v>15.35</v>
      </c>
      <c r="E90">
        <v>8.02</v>
      </c>
      <c r="F90">
        <v>0.1</v>
      </c>
      <c r="G90">
        <v>2.2799999999999998</v>
      </c>
      <c r="H90">
        <v>7.14</v>
      </c>
      <c r="I90">
        <v>3.94</v>
      </c>
      <c r="J90">
        <v>0.28000000000000003</v>
      </c>
      <c r="K90"/>
      <c r="L90"/>
      <c r="M90"/>
      <c r="N90">
        <v>49.93</v>
      </c>
      <c r="O90">
        <v>1.87</v>
      </c>
      <c r="P90">
        <v>14.92</v>
      </c>
      <c r="Q90">
        <v>7.73</v>
      </c>
      <c r="R90">
        <v>0.11</v>
      </c>
      <c r="S90">
        <v>8.27</v>
      </c>
      <c r="T90">
        <v>13.05</v>
      </c>
      <c r="U90">
        <v>3.55</v>
      </c>
      <c r="V90"/>
      <c r="W90"/>
      <c r="X90">
        <v>3</v>
      </c>
      <c r="Y90">
        <v>1608.15</v>
      </c>
      <c r="Z90" s="23">
        <f t="shared" si="1"/>
        <v>30</v>
      </c>
    </row>
    <row r="91" spans="1:26" s="27" customFormat="1" ht="15.6" x14ac:dyDescent="0.3">
      <c r="A91" t="s">
        <v>984</v>
      </c>
      <c r="B91">
        <v>57.22</v>
      </c>
      <c r="C91">
        <v>5.66</v>
      </c>
      <c r="D91">
        <v>15.35</v>
      </c>
      <c r="E91">
        <v>8.02</v>
      </c>
      <c r="F91">
        <v>0.1</v>
      </c>
      <c r="G91">
        <v>2.2799999999999998</v>
      </c>
      <c r="H91">
        <v>7.14</v>
      </c>
      <c r="I91">
        <v>3.94</v>
      </c>
      <c r="J91">
        <v>0.28000000000000003</v>
      </c>
      <c r="K91"/>
      <c r="L91"/>
      <c r="M91"/>
      <c r="N91">
        <v>49.93</v>
      </c>
      <c r="O91">
        <v>1.87</v>
      </c>
      <c r="P91">
        <v>14.92</v>
      </c>
      <c r="Q91">
        <v>7.73</v>
      </c>
      <c r="R91">
        <v>0.11</v>
      </c>
      <c r="S91">
        <v>8.27</v>
      </c>
      <c r="T91">
        <v>13.05</v>
      </c>
      <c r="U91">
        <v>3.55</v>
      </c>
      <c r="V91"/>
      <c r="W91"/>
      <c r="X91">
        <v>3</v>
      </c>
      <c r="Y91">
        <v>1608.15</v>
      </c>
      <c r="Z91" s="23">
        <f t="shared" si="1"/>
        <v>30</v>
      </c>
    </row>
    <row r="92" spans="1:26" s="27" customFormat="1" ht="15.6" x14ac:dyDescent="0.3">
      <c r="A92" t="s">
        <v>985</v>
      </c>
      <c r="B92">
        <v>57.33</v>
      </c>
      <c r="C92">
        <v>6.18</v>
      </c>
      <c r="D92">
        <v>14.93</v>
      </c>
      <c r="E92">
        <v>7.54</v>
      </c>
      <c r="F92">
        <v>0.09</v>
      </c>
      <c r="G92">
        <v>2.2400000000000002</v>
      </c>
      <c r="H92">
        <v>7.12</v>
      </c>
      <c r="I92">
        <v>4.09</v>
      </c>
      <c r="J92">
        <v>0.49</v>
      </c>
      <c r="K92"/>
      <c r="L92"/>
      <c r="M92"/>
      <c r="N92">
        <v>50.77</v>
      </c>
      <c r="O92">
        <v>2.02</v>
      </c>
      <c r="P92">
        <v>15.46</v>
      </c>
      <c r="Q92">
        <v>7.76</v>
      </c>
      <c r="R92">
        <v>0.13</v>
      </c>
      <c r="S92">
        <v>7.99</v>
      </c>
      <c r="T92">
        <v>13.15</v>
      </c>
      <c r="U92">
        <v>3.85</v>
      </c>
      <c r="V92"/>
      <c r="W92"/>
      <c r="X92">
        <v>3</v>
      </c>
      <c r="Y92">
        <v>1608.15</v>
      </c>
      <c r="Z92" s="23">
        <f t="shared" si="1"/>
        <v>30</v>
      </c>
    </row>
    <row r="93" spans="1:26" s="27" customFormat="1" ht="15.6" x14ac:dyDescent="0.3">
      <c r="A93" t="s">
        <v>985</v>
      </c>
      <c r="B93">
        <v>57.33</v>
      </c>
      <c r="C93">
        <v>6.18</v>
      </c>
      <c r="D93">
        <v>14.93</v>
      </c>
      <c r="E93">
        <v>7.54</v>
      </c>
      <c r="F93">
        <v>0.09</v>
      </c>
      <c r="G93">
        <v>2.2400000000000002</v>
      </c>
      <c r="H93">
        <v>7.12</v>
      </c>
      <c r="I93">
        <v>4.09</v>
      </c>
      <c r="J93">
        <v>0.49</v>
      </c>
      <c r="K93"/>
      <c r="L93"/>
      <c r="M93"/>
      <c r="N93">
        <v>50.77</v>
      </c>
      <c r="O93">
        <v>2.02</v>
      </c>
      <c r="P93">
        <v>15.46</v>
      </c>
      <c r="Q93">
        <v>7.76</v>
      </c>
      <c r="R93">
        <v>0.13</v>
      </c>
      <c r="S93">
        <v>7.99</v>
      </c>
      <c r="T93">
        <v>13.15</v>
      </c>
      <c r="U93">
        <v>3.85</v>
      </c>
      <c r="V93"/>
      <c r="W93"/>
      <c r="X93">
        <v>3</v>
      </c>
      <c r="Y93">
        <v>1608.15</v>
      </c>
      <c r="Z93" s="23">
        <f t="shared" si="1"/>
        <v>30</v>
      </c>
    </row>
    <row r="94" spans="1:26" s="27" customFormat="1" ht="15.6" x14ac:dyDescent="0.3">
      <c r="A94" t="s">
        <v>986</v>
      </c>
      <c r="B94">
        <v>52.55</v>
      </c>
      <c r="C94">
        <v>2.96</v>
      </c>
      <c r="D94">
        <v>17.52</v>
      </c>
      <c r="E94">
        <v>9.98</v>
      </c>
      <c r="F94">
        <v>0.14000000000000001</v>
      </c>
      <c r="G94">
        <v>4.17</v>
      </c>
      <c r="H94">
        <v>8.25</v>
      </c>
      <c r="I94">
        <v>4.3600000000000003</v>
      </c>
      <c r="J94">
        <v>0.05</v>
      </c>
      <c r="K94"/>
      <c r="L94"/>
      <c r="M94"/>
      <c r="N94">
        <v>48.59</v>
      </c>
      <c r="O94">
        <v>1.23</v>
      </c>
      <c r="P94">
        <v>14.1</v>
      </c>
      <c r="Q94">
        <v>7.76</v>
      </c>
      <c r="R94">
        <v>0.17</v>
      </c>
      <c r="S94">
        <v>11.51</v>
      </c>
      <c r="T94">
        <v>15.57</v>
      </c>
      <c r="U94">
        <v>2.02</v>
      </c>
      <c r="V94"/>
      <c r="W94"/>
      <c r="X94">
        <v>2</v>
      </c>
      <c r="Y94">
        <v>1598.15</v>
      </c>
      <c r="Z94" s="23">
        <f t="shared" si="1"/>
        <v>20</v>
      </c>
    </row>
    <row r="95" spans="1:26" s="27" customFormat="1" ht="15.6" x14ac:dyDescent="0.3">
      <c r="A95" t="s">
        <v>987</v>
      </c>
      <c r="B95">
        <v>61.49</v>
      </c>
      <c r="C95">
        <v>4.12</v>
      </c>
      <c r="D95">
        <v>14.52</v>
      </c>
      <c r="E95">
        <v>6.2</v>
      </c>
      <c r="F95">
        <v>0.06</v>
      </c>
      <c r="G95">
        <v>1.98</v>
      </c>
      <c r="H95">
        <v>6.19</v>
      </c>
      <c r="I95">
        <v>4.01</v>
      </c>
      <c r="J95">
        <v>1.44</v>
      </c>
      <c r="K95"/>
      <c r="L95"/>
      <c r="M95"/>
      <c r="N95">
        <v>51.62</v>
      </c>
      <c r="O95">
        <v>1.74</v>
      </c>
      <c r="P95">
        <v>14.17</v>
      </c>
      <c r="Q95">
        <v>7.34</v>
      </c>
      <c r="R95">
        <v>0.1</v>
      </c>
      <c r="S95">
        <v>8.7100000000000009</v>
      </c>
      <c r="T95">
        <v>13.65</v>
      </c>
      <c r="U95">
        <v>3.49</v>
      </c>
      <c r="V95"/>
      <c r="W95"/>
      <c r="X95">
        <v>3</v>
      </c>
      <c r="Y95">
        <v>1588.15</v>
      </c>
      <c r="Z95" s="23">
        <f t="shared" si="1"/>
        <v>30</v>
      </c>
    </row>
    <row r="96" spans="1:26" s="27" customFormat="1" ht="15.6" x14ac:dyDescent="0.3">
      <c r="A96" t="s">
        <v>987</v>
      </c>
      <c r="B96">
        <v>61.49</v>
      </c>
      <c r="C96">
        <v>4.12</v>
      </c>
      <c r="D96">
        <v>14.52</v>
      </c>
      <c r="E96">
        <v>6.2</v>
      </c>
      <c r="F96">
        <v>0.06</v>
      </c>
      <c r="G96">
        <v>1.98</v>
      </c>
      <c r="H96">
        <v>6.19</v>
      </c>
      <c r="I96">
        <v>4.01</v>
      </c>
      <c r="J96">
        <v>1.44</v>
      </c>
      <c r="K96"/>
      <c r="L96"/>
      <c r="M96"/>
      <c r="N96">
        <v>51.62</v>
      </c>
      <c r="O96">
        <v>1.74</v>
      </c>
      <c r="P96">
        <v>14.17</v>
      </c>
      <c r="Q96">
        <v>7.34</v>
      </c>
      <c r="R96">
        <v>0.1</v>
      </c>
      <c r="S96">
        <v>8.7100000000000009</v>
      </c>
      <c r="T96">
        <v>13.65</v>
      </c>
      <c r="U96">
        <v>3.49</v>
      </c>
      <c r="V96"/>
      <c r="W96"/>
      <c r="X96">
        <v>3</v>
      </c>
      <c r="Y96">
        <v>1588.15</v>
      </c>
      <c r="Z96" s="23">
        <f t="shared" si="1"/>
        <v>30</v>
      </c>
    </row>
    <row r="97" spans="1:26" s="27" customFormat="1" ht="15.6" x14ac:dyDescent="0.3">
      <c r="A97" t="s">
        <v>988</v>
      </c>
      <c r="B97">
        <v>53.47</v>
      </c>
      <c r="C97">
        <v>3.77</v>
      </c>
      <c r="D97">
        <v>15.79</v>
      </c>
      <c r="E97">
        <v>9.8699999999999992</v>
      </c>
      <c r="F97">
        <v>0.17</v>
      </c>
      <c r="G97">
        <v>4</v>
      </c>
      <c r="H97">
        <v>8.98</v>
      </c>
      <c r="I97">
        <v>3.35</v>
      </c>
      <c r="J97">
        <v>7.0000000000000007E-2</v>
      </c>
      <c r="K97"/>
      <c r="L97"/>
      <c r="M97"/>
      <c r="N97">
        <v>49.93</v>
      </c>
      <c r="O97">
        <v>0.96</v>
      </c>
      <c r="P97">
        <v>14.6</v>
      </c>
      <c r="Q97">
        <v>7.08</v>
      </c>
      <c r="R97">
        <v>0.14000000000000001</v>
      </c>
      <c r="S97">
        <v>9.76</v>
      </c>
      <c r="T97">
        <v>14.09</v>
      </c>
      <c r="U97">
        <v>3.07</v>
      </c>
      <c r="V97"/>
      <c r="W97"/>
      <c r="X97">
        <v>3</v>
      </c>
      <c r="Y97">
        <v>1698.15</v>
      </c>
      <c r="Z97" s="23">
        <f t="shared" si="1"/>
        <v>30</v>
      </c>
    </row>
    <row r="98" spans="1:26" s="27" customFormat="1" ht="15.6" x14ac:dyDescent="0.3">
      <c r="A98" t="s">
        <v>988</v>
      </c>
      <c r="B98">
        <v>53.47</v>
      </c>
      <c r="C98">
        <v>3.77</v>
      </c>
      <c r="D98">
        <v>15.79</v>
      </c>
      <c r="E98">
        <v>9.8699999999999992</v>
      </c>
      <c r="F98">
        <v>0.17</v>
      </c>
      <c r="G98">
        <v>4</v>
      </c>
      <c r="H98">
        <v>8.98</v>
      </c>
      <c r="I98">
        <v>3.35</v>
      </c>
      <c r="J98">
        <v>7.0000000000000007E-2</v>
      </c>
      <c r="K98"/>
      <c r="L98"/>
      <c r="M98"/>
      <c r="N98">
        <v>49.93</v>
      </c>
      <c r="O98">
        <v>0.96</v>
      </c>
      <c r="P98">
        <v>14.6</v>
      </c>
      <c r="Q98">
        <v>7.08</v>
      </c>
      <c r="R98">
        <v>0.14000000000000001</v>
      </c>
      <c r="S98">
        <v>9.76</v>
      </c>
      <c r="T98">
        <v>14.09</v>
      </c>
      <c r="U98">
        <v>3.07</v>
      </c>
      <c r="V98"/>
      <c r="W98"/>
      <c r="X98">
        <v>3</v>
      </c>
      <c r="Y98">
        <v>1698.15</v>
      </c>
      <c r="Z98" s="23">
        <f t="shared" si="1"/>
        <v>30</v>
      </c>
    </row>
    <row r="99" spans="1:26" s="27" customFormat="1" ht="15.6" x14ac:dyDescent="0.3">
      <c r="A99" t="s">
        <v>989</v>
      </c>
      <c r="B99">
        <v>51.89</v>
      </c>
      <c r="C99">
        <v>3.19</v>
      </c>
      <c r="D99">
        <v>16.489999999999998</v>
      </c>
      <c r="E99">
        <v>10.15</v>
      </c>
      <c r="F99">
        <v>0.15</v>
      </c>
      <c r="G99">
        <v>4.6100000000000003</v>
      </c>
      <c r="H99">
        <v>9.42</v>
      </c>
      <c r="I99">
        <v>3.5</v>
      </c>
      <c r="J99">
        <v>7.0000000000000007E-2</v>
      </c>
      <c r="K99"/>
      <c r="L99"/>
      <c r="M99"/>
      <c r="N99">
        <v>49.66</v>
      </c>
      <c r="O99">
        <v>0.85</v>
      </c>
      <c r="P99">
        <v>14.49</v>
      </c>
      <c r="Q99">
        <v>6.76</v>
      </c>
      <c r="R99">
        <v>0.15</v>
      </c>
      <c r="S99">
        <v>10.34</v>
      </c>
      <c r="T99">
        <v>14.45</v>
      </c>
      <c r="U99">
        <v>2.9</v>
      </c>
      <c r="V99"/>
      <c r="W99"/>
      <c r="X99">
        <v>3</v>
      </c>
      <c r="Y99">
        <v>1723.15</v>
      </c>
      <c r="Z99" s="23">
        <f t="shared" si="1"/>
        <v>30</v>
      </c>
    </row>
    <row r="100" spans="1:26" s="27" customFormat="1" ht="15.6" x14ac:dyDescent="0.3">
      <c r="A100" t="s">
        <v>989</v>
      </c>
      <c r="B100">
        <v>51.89</v>
      </c>
      <c r="C100">
        <v>3.19</v>
      </c>
      <c r="D100">
        <v>16.489999999999998</v>
      </c>
      <c r="E100">
        <v>10.15</v>
      </c>
      <c r="F100">
        <v>0.15</v>
      </c>
      <c r="G100">
        <v>4.6100000000000003</v>
      </c>
      <c r="H100">
        <v>9.42</v>
      </c>
      <c r="I100">
        <v>3.5</v>
      </c>
      <c r="J100">
        <v>7.0000000000000007E-2</v>
      </c>
      <c r="K100"/>
      <c r="L100"/>
      <c r="M100"/>
      <c r="N100">
        <v>49.66</v>
      </c>
      <c r="O100">
        <v>0.85</v>
      </c>
      <c r="P100">
        <v>14.49</v>
      </c>
      <c r="Q100">
        <v>6.76</v>
      </c>
      <c r="R100">
        <v>0.15</v>
      </c>
      <c r="S100">
        <v>10.34</v>
      </c>
      <c r="T100">
        <v>14.45</v>
      </c>
      <c r="U100">
        <v>2.9</v>
      </c>
      <c r="V100"/>
      <c r="W100"/>
      <c r="X100">
        <v>3</v>
      </c>
      <c r="Y100">
        <v>1723.15</v>
      </c>
      <c r="Z100" s="23">
        <f t="shared" si="1"/>
        <v>30</v>
      </c>
    </row>
    <row r="101" spans="1:26" s="27" customFormat="1" ht="15.6" x14ac:dyDescent="0.3">
      <c r="A101" t="s">
        <v>990</v>
      </c>
      <c r="B101">
        <v>50.91</v>
      </c>
      <c r="C101">
        <v>2.77</v>
      </c>
      <c r="D101">
        <v>16.329999999999998</v>
      </c>
      <c r="E101">
        <v>10.02</v>
      </c>
      <c r="F101">
        <v>0.16</v>
      </c>
      <c r="G101">
        <v>5.48</v>
      </c>
      <c r="H101">
        <v>9.6999999999999993</v>
      </c>
      <c r="I101">
        <v>3.2</v>
      </c>
      <c r="J101">
        <v>0.05</v>
      </c>
      <c r="K101"/>
      <c r="L101"/>
      <c r="M101"/>
      <c r="N101">
        <v>50.31</v>
      </c>
      <c r="O101">
        <v>0.71</v>
      </c>
      <c r="P101">
        <v>14.64</v>
      </c>
      <c r="Q101">
        <v>6.24</v>
      </c>
      <c r="R101">
        <v>0.14000000000000001</v>
      </c>
      <c r="S101">
        <v>11.12</v>
      </c>
      <c r="T101">
        <v>14.88</v>
      </c>
      <c r="U101">
        <v>2.67</v>
      </c>
      <c r="V101"/>
      <c r="W101"/>
      <c r="X101">
        <v>3</v>
      </c>
      <c r="Y101">
        <v>1748.15</v>
      </c>
      <c r="Z101" s="23">
        <f t="shared" si="1"/>
        <v>30</v>
      </c>
    </row>
    <row r="102" spans="1:26" s="27" customFormat="1" ht="15.6" x14ac:dyDescent="0.3">
      <c r="A102" t="s">
        <v>990</v>
      </c>
      <c r="B102">
        <v>50.91</v>
      </c>
      <c r="C102">
        <v>2.77</v>
      </c>
      <c r="D102">
        <v>16.329999999999998</v>
      </c>
      <c r="E102">
        <v>10.02</v>
      </c>
      <c r="F102">
        <v>0.16</v>
      </c>
      <c r="G102">
        <v>5.48</v>
      </c>
      <c r="H102">
        <v>9.6999999999999993</v>
      </c>
      <c r="I102">
        <v>3.2</v>
      </c>
      <c r="J102">
        <v>0.05</v>
      </c>
      <c r="K102"/>
      <c r="L102"/>
      <c r="M102"/>
      <c r="N102">
        <v>50.31</v>
      </c>
      <c r="O102">
        <v>0.71</v>
      </c>
      <c r="P102">
        <v>14.64</v>
      </c>
      <c r="Q102">
        <v>6.24</v>
      </c>
      <c r="R102">
        <v>0.14000000000000001</v>
      </c>
      <c r="S102">
        <v>11.12</v>
      </c>
      <c r="T102">
        <v>14.88</v>
      </c>
      <c r="U102">
        <v>2.67</v>
      </c>
      <c r="V102"/>
      <c r="W102"/>
      <c r="X102">
        <v>3</v>
      </c>
      <c r="Y102">
        <v>1748.15</v>
      </c>
      <c r="Z102" s="23">
        <f t="shared" si="1"/>
        <v>30</v>
      </c>
    </row>
    <row r="103" spans="1:26" s="27" customFormat="1" ht="15.6" x14ac:dyDescent="0.3">
      <c r="A103" t="s">
        <v>991</v>
      </c>
      <c r="B103">
        <v>54.64</v>
      </c>
      <c r="C103">
        <v>4.54</v>
      </c>
      <c r="D103">
        <v>16.03</v>
      </c>
      <c r="E103">
        <v>9.44</v>
      </c>
      <c r="F103">
        <v>0.12</v>
      </c>
      <c r="G103">
        <v>3.1</v>
      </c>
      <c r="H103">
        <v>8.2200000000000006</v>
      </c>
      <c r="I103">
        <v>3.79</v>
      </c>
      <c r="J103">
        <v>0.12</v>
      </c>
      <c r="K103"/>
      <c r="L103"/>
      <c r="M103"/>
      <c r="N103">
        <v>50.55</v>
      </c>
      <c r="O103">
        <v>1.28</v>
      </c>
      <c r="P103">
        <v>15.06</v>
      </c>
      <c r="Q103">
        <v>7.63</v>
      </c>
      <c r="R103">
        <v>0.13</v>
      </c>
      <c r="S103">
        <v>9.31</v>
      </c>
      <c r="T103">
        <v>13.7</v>
      </c>
      <c r="U103">
        <v>3.23</v>
      </c>
      <c r="V103"/>
      <c r="W103"/>
      <c r="X103">
        <v>3</v>
      </c>
      <c r="Y103">
        <v>1673.15</v>
      </c>
      <c r="Z103" s="23">
        <f t="shared" si="1"/>
        <v>30</v>
      </c>
    </row>
    <row r="104" spans="1:26" s="27" customFormat="1" ht="15.6" x14ac:dyDescent="0.3">
      <c r="A104" t="s">
        <v>991</v>
      </c>
      <c r="B104">
        <v>54.64</v>
      </c>
      <c r="C104">
        <v>4.54</v>
      </c>
      <c r="D104">
        <v>16.03</v>
      </c>
      <c r="E104">
        <v>9.44</v>
      </c>
      <c r="F104">
        <v>0.12</v>
      </c>
      <c r="G104">
        <v>3.1</v>
      </c>
      <c r="H104">
        <v>8.2200000000000006</v>
      </c>
      <c r="I104">
        <v>3.79</v>
      </c>
      <c r="J104">
        <v>0.12</v>
      </c>
      <c r="K104"/>
      <c r="L104"/>
      <c r="M104"/>
      <c r="N104">
        <v>50.55</v>
      </c>
      <c r="O104">
        <v>1.28</v>
      </c>
      <c r="P104">
        <v>15.06</v>
      </c>
      <c r="Q104">
        <v>7.63</v>
      </c>
      <c r="R104">
        <v>0.13</v>
      </c>
      <c r="S104">
        <v>9.31</v>
      </c>
      <c r="T104">
        <v>13.7</v>
      </c>
      <c r="U104">
        <v>3.23</v>
      </c>
      <c r="V104"/>
      <c r="W104"/>
      <c r="X104">
        <v>3</v>
      </c>
      <c r="Y104">
        <v>1673.15</v>
      </c>
      <c r="Z104" s="23">
        <f t="shared" si="1"/>
        <v>30</v>
      </c>
    </row>
    <row r="105" spans="1:26" s="27" customFormat="1" ht="15.6" x14ac:dyDescent="0.3">
      <c r="A105" t="s">
        <v>992</v>
      </c>
      <c r="B105">
        <v>49.46</v>
      </c>
      <c r="C105">
        <v>2.02</v>
      </c>
      <c r="D105">
        <v>16.53</v>
      </c>
      <c r="E105">
        <v>9.7200000000000006</v>
      </c>
      <c r="F105">
        <v>0.16</v>
      </c>
      <c r="G105">
        <v>7.25</v>
      </c>
      <c r="H105">
        <v>10.93</v>
      </c>
      <c r="I105">
        <v>3.13</v>
      </c>
      <c r="J105">
        <v>0.03</v>
      </c>
      <c r="K105"/>
      <c r="L105"/>
      <c r="M105"/>
      <c r="N105">
        <v>49.69</v>
      </c>
      <c r="O105">
        <v>0.69</v>
      </c>
      <c r="P105">
        <v>13.79</v>
      </c>
      <c r="Q105">
        <v>5.7</v>
      </c>
      <c r="R105">
        <v>0.14000000000000001</v>
      </c>
      <c r="S105">
        <v>12.39</v>
      </c>
      <c r="T105">
        <v>15.45</v>
      </c>
      <c r="U105">
        <v>2.2000000000000002</v>
      </c>
      <c r="V105"/>
      <c r="W105"/>
      <c r="X105">
        <v>3</v>
      </c>
      <c r="Y105">
        <v>1773.15</v>
      </c>
      <c r="Z105" s="23">
        <f t="shared" si="1"/>
        <v>30</v>
      </c>
    </row>
    <row r="106" spans="1:26" s="27" customFormat="1" ht="15.6" x14ac:dyDescent="0.3">
      <c r="A106" t="s">
        <v>992</v>
      </c>
      <c r="B106">
        <v>49.46</v>
      </c>
      <c r="C106">
        <v>2.02</v>
      </c>
      <c r="D106">
        <v>16.53</v>
      </c>
      <c r="E106">
        <v>9.7200000000000006</v>
      </c>
      <c r="F106">
        <v>0.16</v>
      </c>
      <c r="G106">
        <v>7.25</v>
      </c>
      <c r="H106">
        <v>10.93</v>
      </c>
      <c r="I106">
        <v>3.13</v>
      </c>
      <c r="J106">
        <v>0.03</v>
      </c>
      <c r="K106"/>
      <c r="L106"/>
      <c r="M106"/>
      <c r="N106">
        <v>49.69</v>
      </c>
      <c r="O106">
        <v>0.69</v>
      </c>
      <c r="P106">
        <v>13.79</v>
      </c>
      <c r="Q106">
        <v>5.7</v>
      </c>
      <c r="R106">
        <v>0.14000000000000001</v>
      </c>
      <c r="S106">
        <v>12.39</v>
      </c>
      <c r="T106">
        <v>15.45</v>
      </c>
      <c r="U106">
        <v>2.2000000000000002</v>
      </c>
      <c r="V106"/>
      <c r="W106"/>
      <c r="X106">
        <v>3</v>
      </c>
      <c r="Y106">
        <v>1773.15</v>
      </c>
      <c r="Z106" s="23">
        <f t="shared" si="1"/>
        <v>30</v>
      </c>
    </row>
    <row r="107" spans="1:26" s="27" customFormat="1" ht="15.6" x14ac:dyDescent="0.3">
      <c r="A107" t="s">
        <v>993</v>
      </c>
      <c r="B107">
        <v>63.64</v>
      </c>
      <c r="C107">
        <v>3.33</v>
      </c>
      <c r="D107">
        <v>15.35</v>
      </c>
      <c r="E107">
        <v>5.18</v>
      </c>
      <c r="F107">
        <v>0.06</v>
      </c>
      <c r="G107">
        <v>1.53</v>
      </c>
      <c r="H107">
        <v>4.93</v>
      </c>
      <c r="I107">
        <v>4.34</v>
      </c>
      <c r="J107">
        <v>1.63</v>
      </c>
      <c r="K107"/>
      <c r="L107"/>
      <c r="M107"/>
      <c r="N107">
        <v>50.91</v>
      </c>
      <c r="O107">
        <v>1.87</v>
      </c>
      <c r="P107">
        <v>14.29</v>
      </c>
      <c r="Q107">
        <v>7.54</v>
      </c>
      <c r="R107">
        <v>0.11</v>
      </c>
      <c r="S107">
        <v>8.9</v>
      </c>
      <c r="T107">
        <v>14.17</v>
      </c>
      <c r="U107">
        <v>3.42</v>
      </c>
      <c r="V107"/>
      <c r="W107"/>
      <c r="X107">
        <v>3</v>
      </c>
      <c r="Y107">
        <v>1548.15</v>
      </c>
      <c r="Z107" s="23">
        <f t="shared" si="1"/>
        <v>30</v>
      </c>
    </row>
    <row r="108" spans="1:26" s="27" customFormat="1" ht="15.6" x14ac:dyDescent="0.3">
      <c r="A108" t="s">
        <v>993</v>
      </c>
      <c r="B108">
        <v>63.64</v>
      </c>
      <c r="C108">
        <v>3.33</v>
      </c>
      <c r="D108">
        <v>15.35</v>
      </c>
      <c r="E108">
        <v>5.18</v>
      </c>
      <c r="F108">
        <v>0.06</v>
      </c>
      <c r="G108">
        <v>1.53</v>
      </c>
      <c r="H108">
        <v>4.93</v>
      </c>
      <c r="I108">
        <v>4.34</v>
      </c>
      <c r="J108">
        <v>1.63</v>
      </c>
      <c r="K108"/>
      <c r="L108"/>
      <c r="M108"/>
      <c r="N108">
        <v>50.91</v>
      </c>
      <c r="O108">
        <v>1.87</v>
      </c>
      <c r="P108">
        <v>14.29</v>
      </c>
      <c r="Q108">
        <v>7.54</v>
      </c>
      <c r="R108">
        <v>0.11</v>
      </c>
      <c r="S108">
        <v>8.9</v>
      </c>
      <c r="T108">
        <v>14.17</v>
      </c>
      <c r="U108">
        <v>3.42</v>
      </c>
      <c r="V108"/>
      <c r="W108"/>
      <c r="X108">
        <v>3</v>
      </c>
      <c r="Y108">
        <v>1548.15</v>
      </c>
      <c r="Z108" s="23">
        <f t="shared" si="1"/>
        <v>30</v>
      </c>
    </row>
    <row r="109" spans="1:26" s="27" customFormat="1" ht="15.6" x14ac:dyDescent="0.3">
      <c r="A109" t="s">
        <v>994</v>
      </c>
      <c r="B109">
        <v>58.42</v>
      </c>
      <c r="C109">
        <v>4.2300000000000004</v>
      </c>
      <c r="D109">
        <v>15.51</v>
      </c>
      <c r="E109">
        <v>8.25</v>
      </c>
      <c r="F109">
        <v>0.1</v>
      </c>
      <c r="G109">
        <v>2.5299999999999998</v>
      </c>
      <c r="H109">
        <v>7.06</v>
      </c>
      <c r="I109">
        <v>3.78</v>
      </c>
      <c r="J109">
        <v>0.13</v>
      </c>
      <c r="K109"/>
      <c r="L109"/>
      <c r="M109"/>
      <c r="N109">
        <v>50.09</v>
      </c>
      <c r="O109">
        <v>1.75</v>
      </c>
      <c r="P109">
        <v>14.86</v>
      </c>
      <c r="Q109">
        <v>8.0299999999999994</v>
      </c>
      <c r="R109">
        <v>0.13</v>
      </c>
      <c r="S109">
        <v>9.34</v>
      </c>
      <c r="T109">
        <v>13.94</v>
      </c>
      <c r="U109">
        <v>2.97</v>
      </c>
      <c r="V109"/>
      <c r="W109"/>
      <c r="X109">
        <v>2.5</v>
      </c>
      <c r="Y109">
        <v>1598.15</v>
      </c>
      <c r="Z109" s="23">
        <f t="shared" si="1"/>
        <v>25</v>
      </c>
    </row>
    <row r="110" spans="1:26" s="27" customFormat="1" ht="15.6" x14ac:dyDescent="0.3">
      <c r="A110" t="s">
        <v>995</v>
      </c>
      <c r="B110">
        <v>52.81</v>
      </c>
      <c r="C110">
        <v>2.74</v>
      </c>
      <c r="D110">
        <v>17.100000000000001</v>
      </c>
      <c r="E110">
        <v>9.36</v>
      </c>
      <c r="F110">
        <v>0.13</v>
      </c>
      <c r="G110">
        <v>4.0199999999999996</v>
      </c>
      <c r="H110">
        <v>8.0500000000000007</v>
      </c>
      <c r="I110">
        <v>4.21</v>
      </c>
      <c r="J110">
        <v>0.52</v>
      </c>
      <c r="K110"/>
      <c r="L110"/>
      <c r="M110"/>
      <c r="N110">
        <v>48.39</v>
      </c>
      <c r="O110">
        <v>1.0900000000000001</v>
      </c>
      <c r="P110">
        <v>12.77</v>
      </c>
      <c r="Q110">
        <v>7.9</v>
      </c>
      <c r="R110">
        <v>0.16</v>
      </c>
      <c r="S110">
        <v>11.94</v>
      </c>
      <c r="T110">
        <v>15.81</v>
      </c>
      <c r="U110">
        <v>1.81</v>
      </c>
      <c r="V110"/>
      <c r="W110"/>
      <c r="X110">
        <v>2</v>
      </c>
      <c r="Y110">
        <v>1598.15</v>
      </c>
      <c r="Z110" s="23">
        <f t="shared" si="1"/>
        <v>20</v>
      </c>
    </row>
    <row r="111" spans="1:26" s="27" customFormat="1" ht="15.6" x14ac:dyDescent="0.3">
      <c r="A111" t="s">
        <v>996</v>
      </c>
      <c r="B111">
        <v>50.41</v>
      </c>
      <c r="C111">
        <v>2.34</v>
      </c>
      <c r="D111">
        <v>17.079999999999998</v>
      </c>
      <c r="E111">
        <v>9.81</v>
      </c>
      <c r="F111">
        <v>0.17</v>
      </c>
      <c r="G111">
        <v>6.22</v>
      </c>
      <c r="H111">
        <v>10.02</v>
      </c>
      <c r="I111">
        <v>3.41</v>
      </c>
      <c r="J111">
        <v>0.03</v>
      </c>
      <c r="K111"/>
      <c r="L111"/>
      <c r="M111"/>
      <c r="N111">
        <v>50.08</v>
      </c>
      <c r="O111">
        <v>0.74</v>
      </c>
      <c r="P111">
        <v>11.46</v>
      </c>
      <c r="Q111">
        <v>6.45</v>
      </c>
      <c r="R111">
        <v>0.17</v>
      </c>
      <c r="S111">
        <v>13.94</v>
      </c>
      <c r="T111">
        <v>16.440000000000001</v>
      </c>
      <c r="U111">
        <v>1.58</v>
      </c>
      <c r="V111"/>
      <c r="W111"/>
      <c r="X111">
        <v>2</v>
      </c>
      <c r="Y111">
        <v>1648.15</v>
      </c>
      <c r="Z111" s="23">
        <f t="shared" si="1"/>
        <v>20</v>
      </c>
    </row>
    <row r="112" spans="1:26" s="27" customFormat="1" ht="15.6" x14ac:dyDescent="0.3">
      <c r="A112" t="s">
        <v>997</v>
      </c>
      <c r="B112">
        <v>52.42</v>
      </c>
      <c r="C112">
        <v>6.66</v>
      </c>
      <c r="D112">
        <v>14.49</v>
      </c>
      <c r="E112">
        <v>11.41</v>
      </c>
      <c r="F112">
        <v>0.12</v>
      </c>
      <c r="G112">
        <v>3.25</v>
      </c>
      <c r="H112">
        <v>7.74</v>
      </c>
      <c r="I112">
        <v>3.74</v>
      </c>
      <c r="J112">
        <v>0.16</v>
      </c>
      <c r="K112"/>
      <c r="L112"/>
      <c r="M112"/>
      <c r="N112">
        <v>48.9</v>
      </c>
      <c r="O112">
        <v>2.12</v>
      </c>
      <c r="P112">
        <v>10.98</v>
      </c>
      <c r="Q112">
        <v>9.99</v>
      </c>
      <c r="R112">
        <v>0.17</v>
      </c>
      <c r="S112">
        <v>10.99</v>
      </c>
      <c r="T112">
        <v>15.1</v>
      </c>
      <c r="U112">
        <v>1.99</v>
      </c>
      <c r="V112"/>
      <c r="W112"/>
      <c r="X112">
        <v>2</v>
      </c>
      <c r="Y112">
        <v>1523.15</v>
      </c>
      <c r="Z112" s="23">
        <f t="shared" si="1"/>
        <v>20</v>
      </c>
    </row>
    <row r="113" spans="1:33" s="27" customFormat="1" ht="15.6" x14ac:dyDescent="0.3">
      <c r="A113" t="s">
        <v>998</v>
      </c>
      <c r="B113">
        <v>63.8</v>
      </c>
      <c r="C113">
        <v>1.08</v>
      </c>
      <c r="D113">
        <v>13.4</v>
      </c>
      <c r="E113">
        <v>7.01</v>
      </c>
      <c r="F113"/>
      <c r="G113">
        <v>1.95</v>
      </c>
      <c r="H113">
        <v>4.97</v>
      </c>
      <c r="I113">
        <v>3.57</v>
      </c>
      <c r="J113">
        <v>1.54</v>
      </c>
      <c r="K113"/>
      <c r="L113"/>
      <c r="M113"/>
      <c r="N113">
        <v>54.1</v>
      </c>
      <c r="O113">
        <v>0.4</v>
      </c>
      <c r="P113">
        <v>2.29</v>
      </c>
      <c r="Q113">
        <v>11.6</v>
      </c>
      <c r="R113"/>
      <c r="S113">
        <v>15.9</v>
      </c>
      <c r="T113">
        <v>17.2</v>
      </c>
      <c r="U113">
        <v>0.33</v>
      </c>
      <c r="V113"/>
      <c r="W113"/>
      <c r="X113">
        <v>0.5</v>
      </c>
      <c r="Y113">
        <v>1423.15</v>
      </c>
      <c r="Z113" s="23">
        <f t="shared" si="1"/>
        <v>5</v>
      </c>
    </row>
    <row r="114" spans="1:33" s="27" customFormat="1" ht="15.6" x14ac:dyDescent="0.3">
      <c r="A114" t="s">
        <v>999</v>
      </c>
      <c r="B114">
        <v>56.4</v>
      </c>
      <c r="C114">
        <v>0.89</v>
      </c>
      <c r="D114">
        <v>15.3</v>
      </c>
      <c r="E114">
        <v>9.3000000000000007</v>
      </c>
      <c r="F114"/>
      <c r="G114">
        <v>4.66</v>
      </c>
      <c r="H114">
        <v>7.83</v>
      </c>
      <c r="I114">
        <v>2.88</v>
      </c>
      <c r="J114">
        <v>0.87</v>
      </c>
      <c r="K114"/>
      <c r="L114"/>
      <c r="M114"/>
      <c r="N114">
        <v>55.1</v>
      </c>
      <c r="O114">
        <v>0.12</v>
      </c>
      <c r="P114">
        <v>1.17</v>
      </c>
      <c r="Q114">
        <v>13.7</v>
      </c>
      <c r="R114"/>
      <c r="S114">
        <v>25.5</v>
      </c>
      <c r="T114">
        <v>5.18</v>
      </c>
      <c r="U114">
        <v>0.09</v>
      </c>
      <c r="V114"/>
      <c r="W114"/>
      <c r="X114">
        <v>0.5</v>
      </c>
      <c r="Y114">
        <v>1473.15</v>
      </c>
      <c r="Z114" s="23">
        <f t="shared" si="1"/>
        <v>5</v>
      </c>
    </row>
    <row r="115" spans="1:33" s="27" customFormat="1" ht="15.6" x14ac:dyDescent="0.3">
      <c r="A115" t="s">
        <v>1000</v>
      </c>
      <c r="B115">
        <v>72.2</v>
      </c>
      <c r="C115">
        <v>0.7</v>
      </c>
      <c r="D115">
        <v>12.9</v>
      </c>
      <c r="E115">
        <v>3.87</v>
      </c>
      <c r="F115"/>
      <c r="G115">
        <v>0.57999999999999996</v>
      </c>
      <c r="H115">
        <v>1.73</v>
      </c>
      <c r="I115">
        <v>4.5999999999999996</v>
      </c>
      <c r="J115">
        <v>2.44</v>
      </c>
      <c r="K115"/>
      <c r="L115"/>
      <c r="M115"/>
      <c r="N115">
        <v>54.7</v>
      </c>
      <c r="O115">
        <v>0.22</v>
      </c>
      <c r="P115">
        <v>0.91</v>
      </c>
      <c r="Q115">
        <v>11.8</v>
      </c>
      <c r="R115"/>
      <c r="S115">
        <v>13.7</v>
      </c>
      <c r="T115">
        <v>19.600000000000001</v>
      </c>
      <c r="U115">
        <v>0.8</v>
      </c>
      <c r="V115"/>
      <c r="W115"/>
      <c r="X115">
        <v>0.5</v>
      </c>
      <c r="Y115">
        <v>1373.15</v>
      </c>
      <c r="Z115" s="23">
        <f t="shared" si="1"/>
        <v>5</v>
      </c>
    </row>
    <row r="116" spans="1:33" s="27" customFormat="1" ht="15.6" x14ac:dyDescent="0.3">
      <c r="A116" t="s">
        <v>1001</v>
      </c>
      <c r="B116">
        <v>68.2</v>
      </c>
      <c r="C116">
        <v>1.21</v>
      </c>
      <c r="D116">
        <v>13</v>
      </c>
      <c r="E116">
        <v>5.97</v>
      </c>
      <c r="F116"/>
      <c r="G116">
        <v>1.22</v>
      </c>
      <c r="H116">
        <v>3.8</v>
      </c>
      <c r="I116">
        <v>3.66</v>
      </c>
      <c r="J116">
        <v>1.83</v>
      </c>
      <c r="K116"/>
      <c r="L116"/>
      <c r="M116"/>
      <c r="N116">
        <v>54.2</v>
      </c>
      <c r="O116">
        <v>0.31</v>
      </c>
      <c r="P116">
        <v>1.98</v>
      </c>
      <c r="Q116">
        <v>11.4</v>
      </c>
      <c r="R116"/>
      <c r="S116">
        <v>16.600000000000001</v>
      </c>
      <c r="T116">
        <v>16.899999999999999</v>
      </c>
      <c r="U116">
        <v>0.33</v>
      </c>
      <c r="V116"/>
      <c r="W116"/>
      <c r="X116">
        <v>0.5</v>
      </c>
      <c r="Y116">
        <v>1423.15</v>
      </c>
      <c r="Z116" s="23">
        <f t="shared" si="1"/>
        <v>5</v>
      </c>
    </row>
    <row r="117" spans="1:33" s="27" customFormat="1" ht="15.6" x14ac:dyDescent="0.3">
      <c r="A117" t="s">
        <v>1002</v>
      </c>
      <c r="B117">
        <v>57.4</v>
      </c>
      <c r="C117">
        <v>1.04</v>
      </c>
      <c r="D117">
        <v>15.3</v>
      </c>
      <c r="E117">
        <v>9.8699999999999992</v>
      </c>
      <c r="F117"/>
      <c r="G117">
        <v>4.5999999999999996</v>
      </c>
      <c r="H117">
        <v>7.93</v>
      </c>
      <c r="I117">
        <v>2.88</v>
      </c>
      <c r="J117">
        <v>0.87</v>
      </c>
      <c r="K117"/>
      <c r="L117"/>
      <c r="M117"/>
      <c r="N117">
        <v>55.6</v>
      </c>
      <c r="O117">
        <v>0.19</v>
      </c>
      <c r="P117">
        <v>2.13</v>
      </c>
      <c r="Q117">
        <v>13.8</v>
      </c>
      <c r="R117"/>
      <c r="S117">
        <v>26.3</v>
      </c>
      <c r="T117">
        <v>4.2300000000000004</v>
      </c>
      <c r="U117">
        <v>7.0000000000000007E-2</v>
      </c>
      <c r="V117"/>
      <c r="W117"/>
      <c r="X117">
        <v>0.5</v>
      </c>
      <c r="Y117">
        <v>1473.15</v>
      </c>
      <c r="Z117" s="23">
        <f t="shared" si="1"/>
        <v>5</v>
      </c>
    </row>
    <row r="118" spans="1:33" s="27" customFormat="1" ht="15.6" x14ac:dyDescent="0.3">
      <c r="A118" t="s">
        <v>1003</v>
      </c>
      <c r="B118">
        <v>57.4</v>
      </c>
      <c r="C118">
        <v>0.9</v>
      </c>
      <c r="D118">
        <v>16.8</v>
      </c>
      <c r="E118">
        <v>8.8000000000000007</v>
      </c>
      <c r="F118"/>
      <c r="G118">
        <v>4.2</v>
      </c>
      <c r="H118">
        <v>8</v>
      </c>
      <c r="I118">
        <v>2.8</v>
      </c>
      <c r="J118">
        <v>1.1000000000000001</v>
      </c>
      <c r="K118"/>
      <c r="L118"/>
      <c r="M118">
        <v>1.9</v>
      </c>
      <c r="N118">
        <v>50.8</v>
      </c>
      <c r="O118">
        <v>0.1</v>
      </c>
      <c r="P118">
        <v>2.6</v>
      </c>
      <c r="Q118">
        <v>12.3</v>
      </c>
      <c r="R118"/>
      <c r="S118">
        <v>11.7</v>
      </c>
      <c r="T118">
        <v>21.7</v>
      </c>
      <c r="U118">
        <v>0.8</v>
      </c>
      <c r="V118"/>
      <c r="W118"/>
      <c r="X118">
        <v>0.5</v>
      </c>
      <c r="Y118">
        <v>1423.15</v>
      </c>
      <c r="Z118" s="23">
        <f t="shared" si="1"/>
        <v>5</v>
      </c>
    </row>
    <row r="119" spans="1:33" s="27" customFormat="1" ht="15.6" x14ac:dyDescent="0.3">
      <c r="A119" t="s">
        <v>1004</v>
      </c>
      <c r="B119">
        <v>50.78</v>
      </c>
      <c r="C119">
        <v>1.93</v>
      </c>
      <c r="D119">
        <v>16.440000000000001</v>
      </c>
      <c r="E119">
        <v>9.7899999999999991</v>
      </c>
      <c r="F119"/>
      <c r="G119">
        <v>6.87</v>
      </c>
      <c r="H119">
        <v>10.59</v>
      </c>
      <c r="I119">
        <v>2.98</v>
      </c>
      <c r="J119"/>
      <c r="K119"/>
      <c r="L119"/>
      <c r="M119"/>
      <c r="N119">
        <v>49.53</v>
      </c>
      <c r="O119">
        <v>0.53</v>
      </c>
      <c r="P119">
        <v>11.83</v>
      </c>
      <c r="Q119">
        <v>6.01</v>
      </c>
      <c r="R119"/>
      <c r="S119">
        <v>12.89</v>
      </c>
      <c r="T119">
        <v>16.670000000000002</v>
      </c>
      <c r="U119">
        <v>2.02</v>
      </c>
      <c r="V119"/>
      <c r="W119"/>
      <c r="X119">
        <v>3</v>
      </c>
      <c r="Y119">
        <v>1673.15</v>
      </c>
      <c r="Z119" s="23">
        <f t="shared" si="1"/>
        <v>30</v>
      </c>
    </row>
    <row r="120" spans="1:33" s="27" customFormat="1" ht="15.6" x14ac:dyDescent="0.3">
      <c r="A120" t="s">
        <v>1004</v>
      </c>
      <c r="B120">
        <v>50.78</v>
      </c>
      <c r="C120">
        <v>1.93</v>
      </c>
      <c r="D120">
        <v>16.440000000000001</v>
      </c>
      <c r="E120">
        <v>9.7899999999999991</v>
      </c>
      <c r="F120"/>
      <c r="G120">
        <v>6.87</v>
      </c>
      <c r="H120">
        <v>10.59</v>
      </c>
      <c r="I120">
        <v>2.98</v>
      </c>
      <c r="J120"/>
      <c r="K120"/>
      <c r="L120"/>
      <c r="M120"/>
      <c r="N120">
        <v>49.53</v>
      </c>
      <c r="O120">
        <v>0.53</v>
      </c>
      <c r="P120">
        <v>11.83</v>
      </c>
      <c r="Q120">
        <v>6.01</v>
      </c>
      <c r="R120"/>
      <c r="S120">
        <v>12.89</v>
      </c>
      <c r="T120">
        <v>16.670000000000002</v>
      </c>
      <c r="U120">
        <v>2.02</v>
      </c>
      <c r="V120"/>
      <c r="W120"/>
      <c r="X120">
        <v>3</v>
      </c>
      <c r="Y120">
        <v>1673.15</v>
      </c>
      <c r="Z120" s="23">
        <f t="shared" si="1"/>
        <v>30</v>
      </c>
    </row>
    <row r="121" spans="1:33" s="27" customFormat="1" ht="15.6" x14ac:dyDescent="0.3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</row>
    <row r="122" spans="1:33" s="27" customFormat="1" ht="15.6" x14ac:dyDescent="0.3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</row>
    <row r="123" spans="1:33" s="27" customFormat="1" ht="15.6" x14ac:dyDescent="0.3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</row>
    <row r="124" spans="1:33" s="27" customFormat="1" ht="15.6" x14ac:dyDescent="0.3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</row>
    <row r="125" spans="1:33" s="27" customFormat="1" ht="15.6" x14ac:dyDescent="0.3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</row>
    <row r="126" spans="1:33" s="27" customFormat="1" ht="15.6" x14ac:dyDescent="0.3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 s="23"/>
      <c r="AC126" s="24"/>
      <c r="AD126" s="25"/>
      <c r="AE126" s="23"/>
      <c r="AF126" s="23"/>
      <c r="AG126" s="26"/>
    </row>
    <row r="127" spans="1:33" s="27" customFormat="1" ht="15.6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</row>
    <row r="128" spans="1:33" s="27" customFormat="1" ht="15.6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</row>
    <row r="129" spans="1:27" s="27" customFormat="1" ht="15.6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</row>
    <row r="130" spans="1:27" s="27" customFormat="1" ht="15.6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</row>
    <row r="131" spans="1:27" s="27" customFormat="1" ht="15.6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</row>
    <row r="132" spans="1:27" s="27" customFormat="1" ht="15.6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</row>
    <row r="133" spans="1:27" s="27" customFormat="1" ht="15.6" x14ac:dyDescent="0.3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</row>
    <row r="134" spans="1:27" s="27" customFormat="1" ht="15.6" x14ac:dyDescent="0.3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</row>
    <row r="135" spans="1:27" s="27" customFormat="1" ht="15.6" x14ac:dyDescent="0.3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</row>
    <row r="136" spans="1:27" s="27" customFormat="1" ht="15.6" x14ac:dyDescent="0.3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</row>
    <row r="137" spans="1:27" s="27" customFormat="1" ht="15.6" x14ac:dyDescent="0.3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</row>
    <row r="138" spans="1:27" s="27" customFormat="1" ht="15.6" x14ac:dyDescent="0.3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</row>
    <row r="139" spans="1:27" s="27" customFormat="1" ht="15.6" x14ac:dyDescent="0.3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</row>
    <row r="140" spans="1:27" s="27" customFormat="1" ht="15.6" x14ac:dyDescent="0.3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</row>
    <row r="141" spans="1:27" s="27" customFormat="1" ht="15.6" x14ac:dyDescent="0.3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</row>
    <row r="142" spans="1:27" s="27" customFormat="1" ht="15.6" x14ac:dyDescent="0.3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</row>
    <row r="143" spans="1:27" s="27" customFormat="1" ht="15.6" x14ac:dyDescent="0.3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</row>
    <row r="144" spans="1:27" s="27" customFormat="1" ht="15.6" x14ac:dyDescent="0.3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</row>
    <row r="145" spans="1:27" s="27" customFormat="1" ht="15.6" x14ac:dyDescent="0.3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</row>
    <row r="146" spans="1:27" s="27" customFormat="1" ht="15.6" x14ac:dyDescent="0.3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</row>
    <row r="147" spans="1:27" s="27" customFormat="1" ht="15.6" x14ac:dyDescent="0.3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</row>
    <row r="148" spans="1:27" s="27" customFormat="1" ht="15.6" x14ac:dyDescent="0.3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</row>
    <row r="149" spans="1:27" s="27" customFormat="1" ht="15.6" x14ac:dyDescent="0.3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</row>
    <row r="150" spans="1:27" s="27" customFormat="1" ht="15.6" x14ac:dyDescent="0.3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</row>
    <row r="151" spans="1:27" s="27" customFormat="1" ht="15.6" x14ac:dyDescent="0.3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</row>
    <row r="152" spans="1:27" s="27" customFormat="1" ht="15.6" x14ac:dyDescent="0.3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</row>
    <row r="153" spans="1:27" s="27" customFormat="1" ht="15.6" x14ac:dyDescent="0.3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</row>
    <row r="154" spans="1:27" s="27" customFormat="1" ht="15.6" x14ac:dyDescent="0.3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</row>
    <row r="155" spans="1:27" s="27" customFormat="1" ht="15.6" x14ac:dyDescent="0.3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</row>
    <row r="156" spans="1:27" s="27" customFormat="1" ht="15.6" x14ac:dyDescent="0.3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</row>
    <row r="157" spans="1:27" s="27" customFormat="1" ht="15.6" x14ac:dyDescent="0.3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</row>
    <row r="158" spans="1:27" s="27" customFormat="1" ht="15.6" x14ac:dyDescent="0.3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</row>
    <row r="159" spans="1:27" s="27" customFormat="1" ht="15.6" x14ac:dyDescent="0.3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</row>
    <row r="160" spans="1:27" s="27" customFormat="1" ht="15.6" x14ac:dyDescent="0.3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</row>
    <row r="161" spans="1:27" s="27" customFormat="1" ht="15.6" x14ac:dyDescent="0.3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</row>
    <row r="162" spans="1:27" s="27" customFormat="1" ht="15.6" x14ac:dyDescent="0.3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</row>
    <row r="163" spans="1:27" s="27" customFormat="1" ht="15.6" x14ac:dyDescent="0.3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</row>
    <row r="164" spans="1:27" s="27" customFormat="1" ht="15.6" x14ac:dyDescent="0.3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</row>
    <row r="165" spans="1:27" s="27" customFormat="1" ht="15.6" x14ac:dyDescent="0.3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</row>
    <row r="166" spans="1:27" s="27" customFormat="1" ht="15.6" x14ac:dyDescent="0.3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</row>
    <row r="167" spans="1:27" s="27" customFormat="1" ht="15.6" x14ac:dyDescent="0.3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</row>
    <row r="168" spans="1:27" s="27" customFormat="1" ht="15.6" x14ac:dyDescent="0.3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</row>
    <row r="169" spans="1:27" s="27" customFormat="1" ht="15.6" x14ac:dyDescent="0.3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</row>
    <row r="170" spans="1:27" s="27" customFormat="1" ht="15.6" x14ac:dyDescent="0.3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</row>
    <row r="171" spans="1:27" s="27" customFormat="1" ht="15.6" x14ac:dyDescent="0.3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</row>
    <row r="172" spans="1:27" s="27" customFormat="1" ht="15.6" x14ac:dyDescent="0.3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</row>
    <row r="173" spans="1:27" s="27" customFormat="1" ht="15.6" x14ac:dyDescent="0.3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</row>
    <row r="174" spans="1:27" s="27" customFormat="1" ht="15.6" x14ac:dyDescent="0.3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</row>
    <row r="175" spans="1:27" s="27" customFormat="1" ht="15.6" x14ac:dyDescent="0.3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</row>
    <row r="176" spans="1:27" s="27" customFormat="1" ht="15.6" x14ac:dyDescent="0.3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</row>
    <row r="177" spans="1:33" s="27" customFormat="1" ht="15.6" x14ac:dyDescent="0.3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</row>
    <row r="178" spans="1:33" s="27" customFormat="1" ht="15.6" x14ac:dyDescent="0.3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 s="23"/>
      <c r="AC178" s="24"/>
      <c r="AD178" s="25"/>
      <c r="AE178" s="23"/>
      <c r="AF178" s="23"/>
      <c r="AG178" s="26"/>
    </row>
    <row r="179" spans="1:33" s="27" customFormat="1" ht="15.6" x14ac:dyDescent="0.3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 s="23"/>
      <c r="AC179" s="24"/>
      <c r="AD179" s="25"/>
      <c r="AE179" s="23"/>
      <c r="AF179" s="23"/>
      <c r="AG179" s="26"/>
    </row>
    <row r="180" spans="1:33" s="27" customFormat="1" ht="15.6" x14ac:dyDescent="0.3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</row>
    <row r="181" spans="1:33" s="27" customFormat="1" ht="15.6" x14ac:dyDescent="0.3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</row>
    <row r="182" spans="1:33" s="27" customFormat="1" ht="15.6" x14ac:dyDescent="0.3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</row>
    <row r="183" spans="1:33" s="27" customFormat="1" ht="15.6" x14ac:dyDescent="0.3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</row>
    <row r="184" spans="1:33" s="27" customFormat="1" ht="15.6" x14ac:dyDescent="0.3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</row>
    <row r="185" spans="1:33" s="27" customFormat="1" ht="15.6" x14ac:dyDescent="0.3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</row>
    <row r="186" spans="1:33" s="27" customFormat="1" ht="15.6" x14ac:dyDescent="0.3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</row>
    <row r="187" spans="1:33" s="27" customFormat="1" ht="15.6" x14ac:dyDescent="0.3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</row>
    <row r="188" spans="1:33" s="27" customFormat="1" ht="15.6" x14ac:dyDescent="0.3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</row>
    <row r="189" spans="1:33" s="27" customFormat="1" ht="15.6" x14ac:dyDescent="0.3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</row>
    <row r="190" spans="1:33" s="27" customFormat="1" ht="15.6" x14ac:dyDescent="0.3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</row>
    <row r="191" spans="1:33" s="27" customFormat="1" ht="15.6" x14ac:dyDescent="0.3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</row>
    <row r="192" spans="1:33" s="27" customFormat="1" ht="15.6" x14ac:dyDescent="0.3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</row>
    <row r="193" spans="1:33" s="27" customFormat="1" ht="15.6" x14ac:dyDescent="0.3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</row>
    <row r="194" spans="1:33" s="27" customFormat="1" ht="15.6" x14ac:dyDescent="0.3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</row>
    <row r="195" spans="1:33" s="27" customFormat="1" ht="15.6" x14ac:dyDescent="0.3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</row>
    <row r="196" spans="1:33" s="27" customFormat="1" ht="15.6" x14ac:dyDescent="0.3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</row>
    <row r="197" spans="1:33" s="27" customFormat="1" ht="15.6" x14ac:dyDescent="0.3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</row>
    <row r="198" spans="1:33" s="27" customFormat="1" ht="15.6" x14ac:dyDescent="0.3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</row>
    <row r="199" spans="1:33" s="27" customFormat="1" ht="15.6" x14ac:dyDescent="0.3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</row>
    <row r="200" spans="1:33" s="27" customFormat="1" ht="15.6" x14ac:dyDescent="0.3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</row>
    <row r="201" spans="1:33" s="27" customFormat="1" ht="15.6" x14ac:dyDescent="0.3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</row>
    <row r="202" spans="1:33" s="27" customFormat="1" ht="15.6" x14ac:dyDescent="0.3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</row>
    <row r="203" spans="1:33" s="27" customFormat="1" ht="15.6" x14ac:dyDescent="0.3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</row>
    <row r="204" spans="1:33" s="27" customFormat="1" ht="15.6" x14ac:dyDescent="0.3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</row>
    <row r="205" spans="1:33" s="27" customFormat="1" ht="15.6" x14ac:dyDescent="0.3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 s="23"/>
      <c r="AC205" s="24"/>
      <c r="AD205" s="25"/>
      <c r="AE205" s="23"/>
      <c r="AF205" s="23"/>
      <c r="AG205" s="26"/>
    </row>
    <row r="206" spans="1:33" s="27" customFormat="1" ht="15.6" x14ac:dyDescent="0.3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</row>
    <row r="207" spans="1:33" s="27" customFormat="1" ht="15.6" x14ac:dyDescent="0.3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</row>
    <row r="208" spans="1:33" s="27" customFormat="1" ht="15.6" x14ac:dyDescent="0.3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</row>
    <row r="209" spans="1:27" s="27" customFormat="1" ht="15.6" x14ac:dyDescent="0.3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</row>
    <row r="210" spans="1:27" s="27" customFormat="1" ht="15.6" x14ac:dyDescent="0.3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</row>
    <row r="211" spans="1:27" s="27" customFormat="1" ht="15.6" x14ac:dyDescent="0.3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</row>
    <row r="212" spans="1:27" s="27" customFormat="1" ht="15.6" x14ac:dyDescent="0.3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</row>
    <row r="213" spans="1:27" s="27" customFormat="1" ht="15.6" x14ac:dyDescent="0.3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</row>
    <row r="214" spans="1:27" s="27" customFormat="1" ht="15.6" x14ac:dyDescent="0.3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</row>
    <row r="215" spans="1:27" s="27" customFormat="1" ht="15.6" x14ac:dyDescent="0.3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</row>
    <row r="216" spans="1:27" s="27" customFormat="1" ht="15.6" x14ac:dyDescent="0.3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</row>
    <row r="217" spans="1:27" s="27" customFormat="1" ht="15.6" x14ac:dyDescent="0.3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</row>
    <row r="218" spans="1:27" s="27" customFormat="1" ht="15.6" x14ac:dyDescent="0.3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</row>
    <row r="219" spans="1:27" s="27" customFormat="1" ht="15.6" x14ac:dyDescent="0.3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</row>
    <row r="220" spans="1:27" s="27" customFormat="1" ht="15.6" x14ac:dyDescent="0.3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</row>
    <row r="221" spans="1:27" s="27" customFormat="1" ht="15.6" x14ac:dyDescent="0.3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</row>
    <row r="222" spans="1:27" s="27" customFormat="1" ht="15.6" x14ac:dyDescent="0.3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</row>
    <row r="223" spans="1:27" s="27" customFormat="1" ht="15.6" x14ac:dyDescent="0.3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</row>
    <row r="224" spans="1:27" s="27" customFormat="1" ht="15.6" x14ac:dyDescent="0.3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</row>
    <row r="225" spans="1:27" s="27" customFormat="1" ht="15.6" x14ac:dyDescent="0.3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</row>
    <row r="226" spans="1:27" s="27" customFormat="1" ht="15.6" x14ac:dyDescent="0.3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</row>
    <row r="227" spans="1:27" s="27" customFormat="1" ht="15.6" x14ac:dyDescent="0.3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</row>
    <row r="228" spans="1:27" s="27" customFormat="1" ht="15.6" x14ac:dyDescent="0.3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</row>
    <row r="229" spans="1:27" s="27" customFormat="1" ht="15.6" x14ac:dyDescent="0.3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</row>
    <row r="230" spans="1:27" s="27" customFormat="1" ht="15.6" x14ac:dyDescent="0.3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</row>
    <row r="231" spans="1:27" s="27" customFormat="1" ht="15.6" x14ac:dyDescent="0.3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</row>
    <row r="232" spans="1:27" s="27" customFormat="1" ht="15.6" x14ac:dyDescent="0.3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</row>
    <row r="233" spans="1:27" s="27" customFormat="1" ht="15.6" x14ac:dyDescent="0.3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</row>
    <row r="234" spans="1:27" s="27" customFormat="1" ht="15.6" x14ac:dyDescent="0.3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</row>
    <row r="235" spans="1:27" s="27" customFormat="1" ht="15.6" x14ac:dyDescent="0.3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</row>
    <row r="236" spans="1:27" s="27" customFormat="1" ht="15.6" x14ac:dyDescent="0.3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</row>
    <row r="237" spans="1:27" s="27" customFormat="1" ht="15.6" x14ac:dyDescent="0.3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</row>
    <row r="238" spans="1:27" s="27" customFormat="1" ht="15.6" x14ac:dyDescent="0.3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</row>
    <row r="239" spans="1:27" s="27" customFormat="1" ht="15.6" x14ac:dyDescent="0.3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</row>
    <row r="240" spans="1:27" s="27" customFormat="1" ht="15.6" x14ac:dyDescent="0.3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</row>
    <row r="241" spans="1:27" s="27" customFormat="1" ht="15.6" x14ac:dyDescent="0.3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</row>
    <row r="242" spans="1:27" s="27" customFormat="1" ht="15.6" x14ac:dyDescent="0.3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</row>
    <row r="243" spans="1:27" s="27" customFormat="1" ht="15.6" x14ac:dyDescent="0.3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</row>
    <row r="244" spans="1:27" s="27" customFormat="1" ht="15.6" x14ac:dyDescent="0.3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</row>
    <row r="245" spans="1:27" s="27" customFormat="1" ht="15.6" x14ac:dyDescent="0.3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</row>
    <row r="246" spans="1:27" s="27" customFormat="1" ht="15.6" x14ac:dyDescent="0.3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</row>
    <row r="247" spans="1:27" s="27" customFormat="1" ht="15.6" x14ac:dyDescent="0.3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</row>
    <row r="248" spans="1:27" s="27" customFormat="1" ht="15.6" x14ac:dyDescent="0.3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</row>
    <row r="249" spans="1:27" s="27" customFormat="1" ht="15.6" x14ac:dyDescent="0.3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</row>
    <row r="250" spans="1:27" s="27" customFormat="1" ht="15.6" x14ac:dyDescent="0.3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</row>
    <row r="251" spans="1:27" s="27" customFormat="1" ht="15.6" x14ac:dyDescent="0.3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</row>
    <row r="252" spans="1:27" s="27" customFormat="1" ht="15.6" x14ac:dyDescent="0.3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</row>
    <row r="253" spans="1:27" s="27" customFormat="1" ht="15.6" x14ac:dyDescent="0.3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</row>
    <row r="254" spans="1:27" s="27" customFormat="1" ht="15.6" x14ac:dyDescent="0.3">
      <c r="A254"/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</row>
    <row r="255" spans="1:27" s="27" customFormat="1" ht="15.6" x14ac:dyDescent="0.3">
      <c r="A255"/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</row>
    <row r="256" spans="1:27" s="27" customFormat="1" ht="15.6" x14ac:dyDescent="0.3">
      <c r="A256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  <c r="AA256"/>
    </row>
    <row r="257" spans="1:33" s="27" customFormat="1" ht="15.6" x14ac:dyDescent="0.3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  <c r="AA257"/>
    </row>
    <row r="258" spans="1:33" s="27" customFormat="1" ht="15.6" x14ac:dyDescent="0.3">
      <c r="A258"/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  <c r="AA258"/>
    </row>
    <row r="259" spans="1:33" s="27" customFormat="1" ht="15.6" x14ac:dyDescent="0.3">
      <c r="A259"/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  <c r="AA259"/>
      <c r="AB259" s="23"/>
      <c r="AC259" s="24"/>
      <c r="AD259" s="25"/>
      <c r="AE259" s="23"/>
      <c r="AF259" s="23"/>
      <c r="AG259" s="26"/>
    </row>
    <row r="260" spans="1:33" s="27" customFormat="1" ht="15.6" x14ac:dyDescent="0.3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  <c r="Z260"/>
      <c r="AA260"/>
    </row>
    <row r="261" spans="1:33" s="27" customFormat="1" ht="15.6" x14ac:dyDescent="0.3">
      <c r="A261"/>
      <c r="B261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  <c r="Z261"/>
      <c r="AA261"/>
    </row>
    <row r="262" spans="1:33" s="27" customFormat="1" ht="15.6" x14ac:dyDescent="0.3">
      <c r="A262"/>
      <c r="B262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  <c r="Z262"/>
      <c r="AA262"/>
    </row>
    <row r="263" spans="1:33" s="27" customFormat="1" ht="15.6" x14ac:dyDescent="0.3">
      <c r="A263"/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  <c r="U263"/>
      <c r="V263"/>
      <c r="W263"/>
      <c r="X263"/>
      <c r="Y263"/>
      <c r="Z263"/>
      <c r="AA263"/>
    </row>
    <row r="264" spans="1:33" s="27" customFormat="1" ht="15.6" x14ac:dyDescent="0.3">
      <c r="A264"/>
      <c r="B264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/>
      <c r="U264"/>
      <c r="V264"/>
      <c r="W264"/>
      <c r="X264"/>
      <c r="Y264"/>
      <c r="Z264"/>
      <c r="AA264"/>
    </row>
    <row r="265" spans="1:33" s="27" customFormat="1" ht="15.6" x14ac:dyDescent="0.3">
      <c r="A265"/>
      <c r="B265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/>
      <c r="U265"/>
      <c r="V265"/>
      <c r="W265"/>
      <c r="X265"/>
      <c r="Y265"/>
      <c r="Z265"/>
      <c r="AA265"/>
    </row>
    <row r="266" spans="1:33" s="27" customFormat="1" ht="15.6" x14ac:dyDescent="0.3">
      <c r="A266"/>
      <c r="B266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/>
      <c r="U266"/>
      <c r="V266"/>
      <c r="W266"/>
      <c r="X266"/>
      <c r="Y266"/>
      <c r="Z266"/>
      <c r="AA266"/>
    </row>
    <row r="267" spans="1:33" s="27" customFormat="1" ht="15.6" x14ac:dyDescent="0.3">
      <c r="A267"/>
      <c r="B267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/>
      <c r="U267"/>
      <c r="V267"/>
      <c r="W267"/>
      <c r="X267"/>
      <c r="Y267"/>
      <c r="Z267"/>
      <c r="AA267"/>
    </row>
    <row r="268" spans="1:33" s="27" customFormat="1" ht="15.6" x14ac:dyDescent="0.3">
      <c r="A268"/>
      <c r="B268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/>
      <c r="U268"/>
      <c r="V268"/>
      <c r="W268"/>
      <c r="X268"/>
      <c r="Y268"/>
      <c r="Z268"/>
      <c r="AA268"/>
    </row>
    <row r="269" spans="1:33" s="27" customFormat="1" ht="15.6" x14ac:dyDescent="0.3">
      <c r="A269"/>
      <c r="B269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/>
      <c r="U269"/>
      <c r="V269"/>
      <c r="W269"/>
      <c r="X269"/>
      <c r="Y269"/>
      <c r="Z269"/>
      <c r="AA269"/>
    </row>
    <row r="270" spans="1:33" s="27" customFormat="1" ht="15.6" x14ac:dyDescent="0.3">
      <c r="A270"/>
      <c r="B270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/>
      <c r="U270"/>
      <c r="V270"/>
      <c r="W270"/>
      <c r="X270"/>
      <c r="Y270"/>
      <c r="Z270"/>
      <c r="AA270"/>
    </row>
    <row r="271" spans="1:33" s="27" customFormat="1" ht="15.6" x14ac:dyDescent="0.3">
      <c r="A271"/>
      <c r="B271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/>
      <c r="U271"/>
      <c r="V271"/>
      <c r="W271"/>
      <c r="X271"/>
      <c r="Y271"/>
      <c r="Z271"/>
      <c r="AA271"/>
    </row>
    <row r="272" spans="1:33" s="27" customFormat="1" ht="15.6" x14ac:dyDescent="0.3">
      <c r="A272"/>
      <c r="B272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  <c r="T272"/>
      <c r="U272"/>
      <c r="V272"/>
      <c r="W272"/>
      <c r="X272"/>
      <c r="Y272"/>
      <c r="Z272"/>
      <c r="AA272"/>
    </row>
    <row r="273" spans="1:27" s="27" customFormat="1" ht="15.6" x14ac:dyDescent="0.3">
      <c r="A273"/>
      <c r="B273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  <c r="T273"/>
      <c r="U273"/>
      <c r="V273"/>
      <c r="W273"/>
      <c r="X273"/>
      <c r="Y273"/>
      <c r="Z273"/>
      <c r="AA273"/>
    </row>
    <row r="274" spans="1:27" s="27" customFormat="1" ht="15.6" x14ac:dyDescent="0.3">
      <c r="A274"/>
      <c r="B274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  <c r="T274"/>
      <c r="U274"/>
      <c r="V274"/>
      <c r="W274"/>
      <c r="X274"/>
      <c r="Y274"/>
      <c r="Z274"/>
      <c r="AA274"/>
    </row>
    <row r="275" spans="1:27" s="27" customFormat="1" ht="15.6" x14ac:dyDescent="0.3">
      <c r="A275"/>
      <c r="B275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  <c r="T275"/>
      <c r="U275"/>
      <c r="V275"/>
      <c r="W275"/>
      <c r="X275"/>
      <c r="Y275"/>
      <c r="Z275"/>
      <c r="AA275"/>
    </row>
    <row r="276" spans="1:27" s="27" customFormat="1" ht="15.6" x14ac:dyDescent="0.3">
      <c r="A276"/>
      <c r="B276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  <c r="T276"/>
      <c r="U276"/>
      <c r="V276"/>
      <c r="W276"/>
      <c r="X276"/>
      <c r="Y276"/>
      <c r="Z276"/>
      <c r="AA276"/>
    </row>
    <row r="277" spans="1:27" s="27" customFormat="1" ht="15.6" x14ac:dyDescent="0.3">
      <c r="A277"/>
      <c r="B277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  <c r="T277"/>
      <c r="U277"/>
      <c r="V277"/>
      <c r="W277"/>
      <c r="X277"/>
      <c r="Y277"/>
      <c r="Z277"/>
      <c r="AA277"/>
    </row>
    <row r="278" spans="1:27" s="27" customFormat="1" ht="15.6" x14ac:dyDescent="0.3">
      <c r="A278"/>
      <c r="B278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  <c r="T278"/>
      <c r="U278"/>
      <c r="V278"/>
      <c r="W278"/>
      <c r="X278"/>
      <c r="Y278"/>
      <c r="Z278"/>
      <c r="AA278"/>
    </row>
    <row r="279" spans="1:27" s="27" customFormat="1" ht="15.6" x14ac:dyDescent="0.3">
      <c r="A279"/>
      <c r="B279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  <c r="T279"/>
      <c r="U279"/>
      <c r="V279"/>
      <c r="W279"/>
      <c r="X279"/>
      <c r="Y279"/>
      <c r="Z279"/>
      <c r="AA279"/>
    </row>
    <row r="280" spans="1:27" s="27" customFormat="1" ht="15.6" x14ac:dyDescent="0.3">
      <c r="A280"/>
      <c r="B280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  <c r="T280"/>
      <c r="U280"/>
      <c r="V280"/>
      <c r="W280"/>
      <c r="X280"/>
      <c r="Y280"/>
      <c r="Z280"/>
      <c r="AA280"/>
    </row>
    <row r="281" spans="1:27" s="27" customFormat="1" ht="15.6" x14ac:dyDescent="0.3">
      <c r="A281"/>
      <c r="B281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  <c r="T281"/>
      <c r="U281"/>
      <c r="V281"/>
      <c r="W281"/>
      <c r="X281"/>
      <c r="Y281"/>
      <c r="Z281"/>
      <c r="AA281"/>
    </row>
    <row r="282" spans="1:27" s="27" customFormat="1" ht="15.6" x14ac:dyDescent="0.3">
      <c r="A282"/>
      <c r="B282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  <c r="T282"/>
      <c r="U282"/>
      <c r="V282"/>
      <c r="W282"/>
      <c r="X282"/>
      <c r="Y282"/>
      <c r="Z282"/>
      <c r="AA282"/>
    </row>
    <row r="283" spans="1:27" s="27" customFormat="1" ht="15.6" x14ac:dyDescent="0.3">
      <c r="A283"/>
      <c r="B283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  <c r="T283"/>
      <c r="U283"/>
      <c r="V283"/>
      <c r="W283"/>
      <c r="X283"/>
      <c r="Y283"/>
      <c r="Z283"/>
      <c r="AA283"/>
    </row>
    <row r="284" spans="1:27" s="27" customFormat="1" ht="15.6" x14ac:dyDescent="0.3">
      <c r="A284"/>
      <c r="B284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  <c r="T284"/>
      <c r="U284"/>
      <c r="V284"/>
      <c r="W284"/>
      <c r="X284"/>
      <c r="Y284"/>
      <c r="Z284"/>
      <c r="AA284"/>
    </row>
    <row r="285" spans="1:27" s="27" customFormat="1" ht="15.6" x14ac:dyDescent="0.3">
      <c r="A285"/>
      <c r="B285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  <c r="T285"/>
      <c r="U285"/>
      <c r="V285"/>
      <c r="W285"/>
      <c r="X285"/>
      <c r="Y285"/>
      <c r="Z285"/>
      <c r="AA285"/>
    </row>
    <row r="286" spans="1:27" s="27" customFormat="1" ht="15.6" x14ac:dyDescent="0.3">
      <c r="A286"/>
      <c r="B286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  <c r="T286"/>
      <c r="U286"/>
      <c r="V286"/>
      <c r="W286"/>
      <c r="X286"/>
      <c r="Y286"/>
      <c r="Z286"/>
      <c r="AA286"/>
    </row>
    <row r="287" spans="1:27" s="27" customFormat="1" ht="15.6" x14ac:dyDescent="0.3">
      <c r="A287"/>
      <c r="B287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  <c r="T287"/>
      <c r="U287"/>
      <c r="V287"/>
      <c r="W287"/>
      <c r="X287"/>
      <c r="Y287"/>
      <c r="Z287"/>
      <c r="AA287"/>
    </row>
    <row r="288" spans="1:27" s="27" customFormat="1" ht="15.6" x14ac:dyDescent="0.3">
      <c r="A288"/>
      <c r="B288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  <c r="T288"/>
      <c r="U288"/>
      <c r="V288"/>
      <c r="W288"/>
      <c r="X288"/>
      <c r="Y288"/>
      <c r="Z288"/>
      <c r="AA288"/>
    </row>
    <row r="289" spans="1:27" s="27" customFormat="1" ht="15.6" x14ac:dyDescent="0.3">
      <c r="A289"/>
      <c r="B289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  <c r="T289"/>
      <c r="U289"/>
      <c r="V289"/>
      <c r="W289"/>
      <c r="X289"/>
      <c r="Y289"/>
      <c r="Z289"/>
      <c r="AA289"/>
    </row>
    <row r="290" spans="1:27" s="27" customFormat="1" ht="15.6" x14ac:dyDescent="0.3">
      <c r="A290"/>
      <c r="B290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  <c r="T290"/>
      <c r="U290"/>
      <c r="V290"/>
      <c r="W290"/>
      <c r="X290"/>
      <c r="Y290"/>
      <c r="Z290"/>
      <c r="AA290"/>
    </row>
    <row r="291" spans="1:27" s="27" customFormat="1" ht="15.6" x14ac:dyDescent="0.3">
      <c r="A291"/>
      <c r="B291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  <c r="T291"/>
      <c r="U291"/>
      <c r="V291"/>
      <c r="W291"/>
      <c r="X291"/>
      <c r="Y291"/>
      <c r="Z291"/>
      <c r="AA291"/>
    </row>
    <row r="292" spans="1:27" s="27" customFormat="1" ht="15.6" x14ac:dyDescent="0.3">
      <c r="A292"/>
      <c r="B292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  <c r="T292"/>
      <c r="U292"/>
      <c r="V292"/>
      <c r="W292"/>
      <c r="X292"/>
      <c r="Y292"/>
      <c r="Z292"/>
      <c r="AA292"/>
    </row>
    <row r="293" spans="1:27" s="27" customFormat="1" ht="15.6" x14ac:dyDescent="0.3">
      <c r="A293"/>
      <c r="B293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  <c r="T293"/>
      <c r="U293"/>
      <c r="V293"/>
      <c r="W293"/>
      <c r="X293"/>
      <c r="Y293"/>
      <c r="Z293"/>
      <c r="AA293"/>
    </row>
    <row r="294" spans="1:27" s="27" customFormat="1" ht="15.6" x14ac:dyDescent="0.3">
      <c r="A294"/>
      <c r="B294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  <c r="T294"/>
      <c r="U294"/>
      <c r="V294"/>
      <c r="W294"/>
      <c r="X294"/>
      <c r="Y294"/>
      <c r="Z294"/>
      <c r="AA294"/>
    </row>
    <row r="295" spans="1:27" s="27" customFormat="1" ht="15.6" x14ac:dyDescent="0.3">
      <c r="A295"/>
      <c r="B295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  <c r="T295"/>
      <c r="U295"/>
      <c r="V295"/>
      <c r="W295"/>
      <c r="X295"/>
      <c r="Y295"/>
      <c r="Z295"/>
      <c r="AA295"/>
    </row>
    <row r="296" spans="1:27" s="27" customFormat="1" ht="15.6" x14ac:dyDescent="0.3">
      <c r="A296"/>
      <c r="B296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  <c r="T296"/>
      <c r="U296"/>
      <c r="V296"/>
      <c r="W296"/>
      <c r="X296"/>
      <c r="Y296"/>
      <c r="Z296"/>
      <c r="AA296"/>
    </row>
    <row r="297" spans="1:27" s="27" customFormat="1" ht="15.6" x14ac:dyDescent="0.3">
      <c r="A297"/>
      <c r="B297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  <c r="T297"/>
      <c r="U297"/>
      <c r="V297"/>
      <c r="W297"/>
      <c r="X297"/>
      <c r="Y297"/>
      <c r="Z297"/>
      <c r="AA297"/>
    </row>
    <row r="298" spans="1:27" s="27" customFormat="1" ht="15.6" x14ac:dyDescent="0.3">
      <c r="A298"/>
      <c r="B298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  <c r="T298"/>
      <c r="U298"/>
      <c r="V298"/>
      <c r="W298"/>
      <c r="X298"/>
      <c r="Y298"/>
      <c r="Z298"/>
      <c r="AA298"/>
    </row>
    <row r="299" spans="1:27" s="27" customFormat="1" ht="15.6" x14ac:dyDescent="0.3">
      <c r="A299"/>
      <c r="B299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  <c r="T299"/>
      <c r="U299"/>
      <c r="V299"/>
      <c r="W299"/>
      <c r="X299"/>
      <c r="Y299"/>
      <c r="Z299"/>
      <c r="AA299"/>
    </row>
    <row r="300" spans="1:27" s="27" customFormat="1" ht="15.6" x14ac:dyDescent="0.3">
      <c r="A300"/>
      <c r="B300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  <c r="T300"/>
      <c r="U300"/>
      <c r="V300"/>
      <c r="W300"/>
      <c r="X300"/>
      <c r="Y300"/>
      <c r="Z300"/>
      <c r="AA300"/>
    </row>
    <row r="301" spans="1:27" s="27" customFormat="1" ht="15.6" x14ac:dyDescent="0.3">
      <c r="A301"/>
      <c r="B301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  <c r="T301"/>
      <c r="U301"/>
      <c r="V301"/>
      <c r="W301"/>
      <c r="X301"/>
      <c r="Y301"/>
      <c r="Z301"/>
      <c r="AA301"/>
    </row>
    <row r="302" spans="1:27" s="27" customFormat="1" ht="15.6" x14ac:dyDescent="0.3">
      <c r="A302"/>
      <c r="B302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  <c r="T302"/>
      <c r="U302"/>
      <c r="V302"/>
      <c r="W302"/>
      <c r="X302"/>
      <c r="Y302"/>
      <c r="Z302"/>
      <c r="AA302"/>
    </row>
    <row r="303" spans="1:27" s="27" customFormat="1" ht="15.6" x14ac:dyDescent="0.3">
      <c r="A303"/>
      <c r="B303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  <c r="T303"/>
      <c r="U303"/>
      <c r="V303"/>
      <c r="W303"/>
      <c r="X303"/>
      <c r="Y303"/>
      <c r="Z303"/>
      <c r="AA303"/>
    </row>
    <row r="304" spans="1:27" s="27" customFormat="1" ht="15.6" x14ac:dyDescent="0.3">
      <c r="A304"/>
      <c r="B304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  <c r="T304"/>
      <c r="U304"/>
      <c r="V304"/>
      <c r="W304"/>
      <c r="X304"/>
      <c r="Y304"/>
      <c r="Z304"/>
      <c r="AA304"/>
    </row>
    <row r="305" spans="1:27" s="27" customFormat="1" ht="15.6" x14ac:dyDescent="0.3">
      <c r="A305"/>
      <c r="B305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  <c r="T305"/>
      <c r="U305"/>
      <c r="V305"/>
      <c r="W305"/>
      <c r="X305"/>
      <c r="Y305"/>
      <c r="Z305"/>
      <c r="AA305"/>
    </row>
    <row r="306" spans="1:27" s="27" customFormat="1" ht="15.6" x14ac:dyDescent="0.3">
      <c r="A306"/>
      <c r="B306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  <c r="T306"/>
      <c r="U306"/>
      <c r="V306"/>
      <c r="W306"/>
      <c r="X306"/>
      <c r="Y306"/>
      <c r="Z306"/>
      <c r="AA306"/>
    </row>
    <row r="307" spans="1:27" s="27" customFormat="1" ht="15.6" x14ac:dyDescent="0.3">
      <c r="A307"/>
      <c r="B307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  <c r="T307"/>
      <c r="U307"/>
      <c r="V307"/>
      <c r="W307"/>
      <c r="X307"/>
      <c r="Y307"/>
      <c r="Z307"/>
      <c r="AA307"/>
    </row>
    <row r="308" spans="1:27" s="27" customFormat="1" ht="15.6" x14ac:dyDescent="0.3">
      <c r="A308"/>
      <c r="B308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  <c r="T308"/>
      <c r="U308"/>
      <c r="V308"/>
      <c r="W308"/>
      <c r="X308"/>
      <c r="Y308"/>
      <c r="Z308"/>
      <c r="AA308"/>
    </row>
    <row r="309" spans="1:27" s="27" customFormat="1" ht="15.6" x14ac:dyDescent="0.3">
      <c r="A309"/>
      <c r="B309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  <c r="T309"/>
      <c r="U309"/>
      <c r="V309"/>
      <c r="W309"/>
      <c r="X309"/>
      <c r="Y309"/>
      <c r="Z309"/>
      <c r="AA309"/>
    </row>
    <row r="310" spans="1:27" s="27" customFormat="1" ht="15.6" x14ac:dyDescent="0.3">
      <c r="A310"/>
      <c r="B310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  <c r="T310"/>
      <c r="U310"/>
      <c r="V310"/>
      <c r="W310"/>
      <c r="X310"/>
      <c r="Y310"/>
      <c r="Z310"/>
      <c r="AA310"/>
    </row>
    <row r="311" spans="1:27" s="27" customFormat="1" ht="15.6" x14ac:dyDescent="0.3">
      <c r="A311"/>
      <c r="B311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  <c r="T311"/>
      <c r="U311"/>
      <c r="V311"/>
      <c r="W311"/>
      <c r="X311"/>
      <c r="Y311"/>
      <c r="Z311"/>
      <c r="AA311"/>
    </row>
    <row r="312" spans="1:27" s="27" customFormat="1" ht="15.6" x14ac:dyDescent="0.3">
      <c r="A312"/>
      <c r="B312"/>
      <c r="C312"/>
      <c r="D312"/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  <c r="T312"/>
      <c r="U312"/>
      <c r="V312"/>
      <c r="W312"/>
      <c r="X312"/>
      <c r="Y312"/>
      <c r="Z312"/>
      <c r="AA312"/>
    </row>
    <row r="313" spans="1:27" s="27" customFormat="1" ht="15.6" x14ac:dyDescent="0.3">
      <c r="A313"/>
      <c r="B313"/>
      <c r="C313"/>
      <c r="D313"/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  <c r="T313"/>
      <c r="U313"/>
      <c r="V313"/>
      <c r="W313"/>
      <c r="X313"/>
      <c r="Y313"/>
      <c r="Z313"/>
      <c r="AA313"/>
    </row>
    <row r="314" spans="1:27" s="27" customFormat="1" ht="15.6" x14ac:dyDescent="0.3">
      <c r="A314"/>
      <c r="B314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  <c r="T314"/>
      <c r="U314"/>
      <c r="V314"/>
      <c r="W314"/>
      <c r="X314"/>
      <c r="Y314"/>
      <c r="Z314"/>
      <c r="AA314"/>
    </row>
    <row r="315" spans="1:27" s="27" customFormat="1" ht="15.6" x14ac:dyDescent="0.3">
      <c r="A315"/>
      <c r="B315"/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  <c r="T315"/>
      <c r="U315"/>
      <c r="V315"/>
      <c r="W315"/>
      <c r="X315"/>
      <c r="Y315"/>
      <c r="Z315"/>
      <c r="AA315"/>
    </row>
    <row r="316" spans="1:27" s="27" customFormat="1" ht="15.6" x14ac:dyDescent="0.3">
      <c r="A316"/>
      <c r="B316"/>
      <c r="C316"/>
      <c r="D316"/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  <c r="T316"/>
      <c r="U316"/>
      <c r="V316"/>
      <c r="W316"/>
      <c r="X316"/>
      <c r="Y316"/>
      <c r="Z316"/>
      <c r="AA316"/>
    </row>
    <row r="317" spans="1:27" s="27" customFormat="1" ht="15.6" x14ac:dyDescent="0.3">
      <c r="A317"/>
      <c r="B317"/>
      <c r="C317"/>
      <c r="D317"/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  <c r="T317"/>
      <c r="U317"/>
      <c r="V317"/>
      <c r="W317"/>
      <c r="X317"/>
      <c r="Y317"/>
      <c r="Z317"/>
      <c r="AA317"/>
    </row>
    <row r="318" spans="1:27" s="27" customFormat="1" ht="15.6" x14ac:dyDescent="0.3">
      <c r="A318"/>
      <c r="B318"/>
      <c r="C318"/>
      <c r="D318"/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  <c r="T318"/>
      <c r="U318"/>
      <c r="V318"/>
      <c r="W318"/>
      <c r="X318"/>
      <c r="Y318"/>
      <c r="Z318"/>
      <c r="AA318"/>
    </row>
    <row r="319" spans="1:27" s="27" customFormat="1" ht="15.6" x14ac:dyDescent="0.3">
      <c r="A319"/>
      <c r="B319"/>
      <c r="C319"/>
      <c r="D319"/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  <c r="T319"/>
      <c r="U319"/>
      <c r="V319"/>
      <c r="W319"/>
      <c r="X319"/>
      <c r="Y319"/>
      <c r="Z319"/>
      <c r="AA319"/>
    </row>
    <row r="320" spans="1:27" s="27" customFormat="1" ht="15.6" x14ac:dyDescent="0.3">
      <c r="A320"/>
      <c r="B320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  <c r="T320"/>
      <c r="U320"/>
      <c r="V320"/>
      <c r="W320"/>
      <c r="X320"/>
      <c r="Y320"/>
      <c r="Z320"/>
      <c r="AA320"/>
    </row>
    <row r="321" spans="1:33" s="27" customFormat="1" ht="15.6" x14ac:dyDescent="0.3">
      <c r="A321"/>
      <c r="B321"/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  <c r="T321"/>
      <c r="U321"/>
      <c r="V321"/>
      <c r="W321"/>
      <c r="X321"/>
      <c r="Y321"/>
      <c r="Z321"/>
      <c r="AA321"/>
    </row>
    <row r="322" spans="1:33" s="27" customFormat="1" ht="15.6" x14ac:dyDescent="0.3">
      <c r="A322"/>
      <c r="B322"/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  <c r="T322"/>
      <c r="U322"/>
      <c r="V322"/>
      <c r="W322"/>
      <c r="X322"/>
      <c r="Y322"/>
      <c r="Z322"/>
      <c r="AA322"/>
    </row>
    <row r="323" spans="1:33" s="27" customFormat="1" ht="15.6" x14ac:dyDescent="0.3">
      <c r="A323"/>
      <c r="B323"/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  <c r="T323"/>
      <c r="U323"/>
      <c r="V323"/>
      <c r="W323"/>
      <c r="X323"/>
      <c r="Y323"/>
      <c r="Z323"/>
      <c r="AA323"/>
    </row>
    <row r="324" spans="1:33" s="27" customFormat="1" ht="15.6" x14ac:dyDescent="0.3">
      <c r="A324"/>
      <c r="B324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  <c r="T324"/>
      <c r="U324"/>
      <c r="V324"/>
      <c r="W324"/>
      <c r="X324"/>
      <c r="Y324"/>
      <c r="Z324"/>
      <c r="AA324"/>
    </row>
    <row r="325" spans="1:33" s="27" customFormat="1" ht="15.6" x14ac:dyDescent="0.3">
      <c r="A325"/>
      <c r="B325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  <c r="T325"/>
      <c r="U325"/>
      <c r="V325"/>
      <c r="W325"/>
      <c r="X325"/>
      <c r="Y325"/>
      <c r="Z325"/>
      <c r="AA325"/>
    </row>
    <row r="326" spans="1:33" s="27" customFormat="1" ht="15.6" x14ac:dyDescent="0.3">
      <c r="A326"/>
      <c r="B326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  <c r="T326"/>
      <c r="U326"/>
      <c r="V326"/>
      <c r="W326"/>
      <c r="X326"/>
      <c r="Y326"/>
      <c r="Z326"/>
      <c r="AA326"/>
    </row>
    <row r="327" spans="1:33" s="27" customFormat="1" ht="15.6" x14ac:dyDescent="0.3">
      <c r="A327"/>
      <c r="B327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  <c r="T327"/>
      <c r="U327"/>
      <c r="V327"/>
      <c r="W327"/>
      <c r="X327"/>
      <c r="Y327"/>
      <c r="Z327"/>
      <c r="AA327"/>
      <c r="AB327" s="23"/>
      <c r="AC327" s="24"/>
      <c r="AD327" s="25"/>
      <c r="AE327" s="23"/>
      <c r="AF327" s="23"/>
      <c r="AG327" s="26"/>
    </row>
    <row r="328" spans="1:33" s="27" customFormat="1" ht="15.6" x14ac:dyDescent="0.3">
      <c r="A328"/>
      <c r="B328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  <c r="T328"/>
      <c r="U328"/>
      <c r="V328"/>
      <c r="W328"/>
      <c r="X328"/>
      <c r="Y328"/>
      <c r="Z328"/>
      <c r="AA328"/>
    </row>
    <row r="329" spans="1:33" s="27" customFormat="1" ht="15.6" x14ac:dyDescent="0.3">
      <c r="A329"/>
      <c r="B329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  <c r="T329"/>
      <c r="U329"/>
      <c r="V329"/>
      <c r="W329"/>
      <c r="X329"/>
      <c r="Y329"/>
      <c r="Z329"/>
      <c r="AA329"/>
    </row>
    <row r="330" spans="1:33" s="27" customFormat="1" ht="15.6" x14ac:dyDescent="0.3">
      <c r="A330"/>
      <c r="B330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  <c r="T330"/>
      <c r="U330"/>
      <c r="V330"/>
      <c r="W330"/>
      <c r="X330"/>
      <c r="Y330"/>
      <c r="Z330"/>
      <c r="AA330"/>
    </row>
    <row r="331" spans="1:33" s="27" customFormat="1" ht="15.6" x14ac:dyDescent="0.3">
      <c r="A331"/>
      <c r="B331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  <c r="T331"/>
      <c r="U331"/>
      <c r="V331"/>
      <c r="W331"/>
      <c r="X331"/>
      <c r="Y331"/>
      <c r="Z331"/>
      <c r="AA331"/>
    </row>
    <row r="332" spans="1:33" s="27" customFormat="1" ht="15.6" x14ac:dyDescent="0.3">
      <c r="A332"/>
      <c r="B332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  <c r="T332"/>
      <c r="U332"/>
      <c r="V332"/>
      <c r="W332"/>
      <c r="X332"/>
      <c r="Y332"/>
      <c r="Z332"/>
      <c r="AA332"/>
    </row>
    <row r="333" spans="1:33" s="27" customFormat="1" ht="15.6" x14ac:dyDescent="0.3">
      <c r="A333"/>
      <c r="B333"/>
      <c r="C333"/>
      <c r="D333"/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  <c r="T333"/>
      <c r="U333"/>
      <c r="V333"/>
      <c r="W333"/>
      <c r="X333"/>
      <c r="Y333"/>
      <c r="Z333"/>
      <c r="AA333"/>
    </row>
    <row r="334" spans="1:33" s="27" customFormat="1" ht="15.6" x14ac:dyDescent="0.3">
      <c r="A334"/>
      <c r="B334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  <c r="T334"/>
      <c r="U334"/>
      <c r="V334"/>
      <c r="W334"/>
      <c r="X334"/>
      <c r="Y334"/>
      <c r="Z334"/>
      <c r="AA334"/>
    </row>
    <row r="335" spans="1:33" s="27" customFormat="1" ht="15.6" x14ac:dyDescent="0.3">
      <c r="A335"/>
      <c r="B335"/>
      <c r="C335"/>
      <c r="D335"/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  <c r="T335"/>
      <c r="U335"/>
      <c r="V335"/>
      <c r="W335"/>
      <c r="X335"/>
      <c r="Y335"/>
      <c r="Z335"/>
      <c r="AA335"/>
    </row>
    <row r="336" spans="1:33" s="27" customFormat="1" ht="15.6" x14ac:dyDescent="0.3">
      <c r="A336"/>
      <c r="B336"/>
      <c r="C336"/>
      <c r="D336"/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  <c r="T336"/>
      <c r="U336"/>
      <c r="V336"/>
      <c r="W336"/>
      <c r="X336"/>
      <c r="Y336"/>
      <c r="Z336"/>
      <c r="AA336"/>
    </row>
    <row r="337" spans="1:27" s="27" customFormat="1" ht="15.6" x14ac:dyDescent="0.3">
      <c r="A337"/>
      <c r="B337"/>
      <c r="C337"/>
      <c r="D337"/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  <c r="T337"/>
      <c r="U337"/>
      <c r="V337"/>
      <c r="W337"/>
      <c r="X337"/>
      <c r="Y337"/>
      <c r="Z337"/>
      <c r="AA337"/>
    </row>
    <row r="338" spans="1:27" s="27" customFormat="1" ht="15.6" x14ac:dyDescent="0.3">
      <c r="A338"/>
      <c r="B338"/>
      <c r="C338"/>
      <c r="D338"/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  <c r="T338"/>
      <c r="U338"/>
      <c r="V338"/>
      <c r="W338"/>
      <c r="X338"/>
      <c r="Y338"/>
      <c r="Z338"/>
      <c r="AA338"/>
    </row>
    <row r="339" spans="1:27" s="27" customFormat="1" ht="15.6" x14ac:dyDescent="0.3">
      <c r="A339"/>
      <c r="B339"/>
      <c r="C339"/>
      <c r="D339"/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  <c r="T339"/>
      <c r="U339"/>
      <c r="V339"/>
      <c r="W339"/>
      <c r="X339"/>
      <c r="Y339"/>
      <c r="Z339"/>
      <c r="AA339"/>
    </row>
    <row r="340" spans="1:27" s="27" customFormat="1" ht="15.6" x14ac:dyDescent="0.3">
      <c r="A340"/>
      <c r="B340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  <c r="T340"/>
      <c r="U340"/>
      <c r="V340"/>
      <c r="W340"/>
      <c r="X340"/>
      <c r="Y340"/>
      <c r="Z340"/>
      <c r="AA340"/>
    </row>
    <row r="341" spans="1:27" s="27" customFormat="1" ht="15.6" x14ac:dyDescent="0.3">
      <c r="A341"/>
      <c r="B341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  <c r="T341"/>
      <c r="U341"/>
      <c r="V341"/>
      <c r="W341"/>
      <c r="X341"/>
      <c r="Y341"/>
      <c r="Z341"/>
      <c r="AA341"/>
    </row>
    <row r="342" spans="1:27" s="27" customFormat="1" ht="15.6" x14ac:dyDescent="0.3">
      <c r="A342"/>
      <c r="B342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  <c r="T342"/>
      <c r="U342"/>
      <c r="V342"/>
      <c r="W342"/>
      <c r="X342"/>
      <c r="Y342"/>
      <c r="Z342"/>
      <c r="AA342"/>
    </row>
    <row r="343" spans="1:27" s="27" customFormat="1" ht="15.6" x14ac:dyDescent="0.3">
      <c r="A343"/>
      <c r="B343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  <c r="T343"/>
      <c r="U343"/>
      <c r="V343"/>
      <c r="W343"/>
      <c r="X343"/>
      <c r="Y343"/>
      <c r="Z343"/>
      <c r="AA343"/>
    </row>
    <row r="344" spans="1:27" s="27" customFormat="1" ht="15.6" x14ac:dyDescent="0.3">
      <c r="A344"/>
      <c r="B344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  <c r="T344"/>
      <c r="U344"/>
      <c r="V344"/>
      <c r="W344"/>
      <c r="X344"/>
      <c r="Y344"/>
      <c r="Z344"/>
      <c r="AA344"/>
    </row>
    <row r="345" spans="1:27" s="27" customFormat="1" ht="15.6" x14ac:dyDescent="0.3">
      <c r="A345"/>
      <c r="B345"/>
      <c r="C345"/>
      <c r="D345"/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  <c r="T345"/>
      <c r="U345"/>
      <c r="V345"/>
      <c r="W345"/>
      <c r="X345"/>
      <c r="Y345"/>
      <c r="Z345"/>
      <c r="AA345"/>
    </row>
    <row r="346" spans="1:27" s="27" customFormat="1" ht="15.6" x14ac:dyDescent="0.3">
      <c r="A346"/>
      <c r="B346"/>
      <c r="C346"/>
      <c r="D346"/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  <c r="T346"/>
      <c r="U346"/>
      <c r="V346"/>
      <c r="W346"/>
      <c r="X346"/>
      <c r="Y346"/>
      <c r="Z346"/>
      <c r="AA346"/>
    </row>
    <row r="347" spans="1:27" s="27" customFormat="1" ht="15.6" x14ac:dyDescent="0.3">
      <c r="A347"/>
      <c r="B347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  <c r="T347"/>
      <c r="U347"/>
      <c r="V347"/>
      <c r="W347"/>
      <c r="X347"/>
      <c r="Y347"/>
      <c r="Z347"/>
      <c r="AA347"/>
    </row>
    <row r="348" spans="1:27" s="27" customFormat="1" ht="15.6" x14ac:dyDescent="0.3">
      <c r="A348"/>
      <c r="B348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  <c r="T348"/>
      <c r="U348"/>
      <c r="V348"/>
      <c r="W348"/>
      <c r="X348"/>
      <c r="Y348"/>
      <c r="Z348"/>
      <c r="AA348"/>
    </row>
    <row r="349" spans="1:27" s="27" customFormat="1" ht="15.6" x14ac:dyDescent="0.3">
      <c r="A349"/>
      <c r="B349"/>
      <c r="C349"/>
      <c r="D349"/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  <c r="T349"/>
      <c r="U349"/>
      <c r="V349"/>
      <c r="W349"/>
      <c r="X349"/>
      <c r="Y349"/>
      <c r="Z349"/>
      <c r="AA349"/>
    </row>
    <row r="350" spans="1:27" s="27" customFormat="1" ht="15.6" x14ac:dyDescent="0.3">
      <c r="A350"/>
      <c r="B350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  <c r="T350"/>
      <c r="U350"/>
      <c r="V350"/>
      <c r="W350"/>
      <c r="X350"/>
      <c r="Y350"/>
      <c r="Z350"/>
      <c r="AA350"/>
    </row>
    <row r="351" spans="1:27" s="27" customFormat="1" ht="15.6" x14ac:dyDescent="0.3">
      <c r="A351"/>
      <c r="B351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  <c r="T351"/>
      <c r="U351"/>
      <c r="V351"/>
      <c r="W351"/>
      <c r="X351"/>
      <c r="Y351"/>
      <c r="Z351"/>
      <c r="AA351"/>
    </row>
    <row r="352" spans="1:27" s="27" customFormat="1" ht="15.6" x14ac:dyDescent="0.3">
      <c r="A352"/>
      <c r="B352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  <c r="T352"/>
      <c r="U352"/>
      <c r="V352"/>
      <c r="W352"/>
      <c r="X352"/>
      <c r="Y352"/>
      <c r="Z352"/>
      <c r="AA352"/>
    </row>
    <row r="353" spans="1:27" s="27" customFormat="1" ht="15.6" x14ac:dyDescent="0.3">
      <c r="A353"/>
      <c r="B353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  <c r="T353"/>
      <c r="U353"/>
      <c r="V353"/>
      <c r="W353"/>
      <c r="X353"/>
      <c r="Y353"/>
      <c r="Z353"/>
      <c r="AA353"/>
    </row>
    <row r="354" spans="1:27" s="27" customFormat="1" ht="15.6" x14ac:dyDescent="0.3">
      <c r="A354"/>
      <c r="B354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  <c r="T354"/>
      <c r="U354"/>
      <c r="V354"/>
      <c r="W354"/>
      <c r="X354"/>
      <c r="Y354"/>
      <c r="Z354"/>
      <c r="AA354"/>
    </row>
    <row r="355" spans="1:27" s="27" customFormat="1" ht="15.6" x14ac:dyDescent="0.3">
      <c r="A355"/>
      <c r="B355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  <c r="T355"/>
      <c r="U355"/>
      <c r="V355"/>
      <c r="W355"/>
      <c r="X355"/>
      <c r="Y355"/>
      <c r="Z355"/>
      <c r="AA355"/>
    </row>
    <row r="356" spans="1:27" s="27" customFormat="1" ht="15.6" x14ac:dyDescent="0.3">
      <c r="A356"/>
      <c r="B356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  <c r="T356"/>
      <c r="U356"/>
      <c r="V356"/>
      <c r="W356"/>
      <c r="X356"/>
      <c r="Y356"/>
      <c r="Z356"/>
      <c r="AA356"/>
    </row>
    <row r="357" spans="1:27" s="27" customFormat="1" ht="15.6" x14ac:dyDescent="0.3">
      <c r="A357"/>
      <c r="B357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  <c r="T357"/>
      <c r="U357"/>
      <c r="V357"/>
      <c r="W357"/>
      <c r="X357"/>
      <c r="Y357"/>
      <c r="Z357"/>
      <c r="AA357"/>
    </row>
    <row r="358" spans="1:27" s="27" customFormat="1" ht="15.6" x14ac:dyDescent="0.3">
      <c r="A358"/>
      <c r="B358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  <c r="T358"/>
      <c r="U358"/>
      <c r="V358"/>
      <c r="W358"/>
      <c r="X358"/>
      <c r="Y358"/>
      <c r="Z358"/>
      <c r="AA358"/>
    </row>
    <row r="359" spans="1:27" s="27" customFormat="1" ht="15.6" x14ac:dyDescent="0.3">
      <c r="A359"/>
      <c r="B359"/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  <c r="T359"/>
      <c r="U359"/>
      <c r="V359"/>
      <c r="W359"/>
      <c r="X359"/>
      <c r="Y359"/>
      <c r="Z359"/>
      <c r="AA359"/>
    </row>
    <row r="360" spans="1:27" s="27" customFormat="1" ht="15.6" x14ac:dyDescent="0.3">
      <c r="A360"/>
      <c r="B360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  <c r="T360"/>
      <c r="U360"/>
      <c r="V360"/>
      <c r="W360"/>
      <c r="X360"/>
      <c r="Y360"/>
      <c r="Z360"/>
      <c r="AA360"/>
    </row>
    <row r="361" spans="1:27" s="27" customFormat="1" ht="15.6" x14ac:dyDescent="0.3">
      <c r="A361"/>
      <c r="B361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  <c r="T361"/>
      <c r="U361"/>
      <c r="V361"/>
      <c r="W361"/>
      <c r="X361"/>
      <c r="Y361"/>
      <c r="Z361"/>
      <c r="AA361"/>
    </row>
    <row r="362" spans="1:27" s="27" customFormat="1" ht="15.6" x14ac:dyDescent="0.3">
      <c r="A362"/>
      <c r="B362"/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  <c r="T362"/>
      <c r="U362"/>
      <c r="V362"/>
      <c r="W362"/>
      <c r="X362"/>
      <c r="Y362"/>
      <c r="Z362"/>
      <c r="AA362"/>
    </row>
    <row r="363" spans="1:27" s="27" customFormat="1" ht="15.6" x14ac:dyDescent="0.3">
      <c r="A363"/>
      <c r="B363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  <c r="T363"/>
      <c r="U363"/>
      <c r="V363"/>
      <c r="W363"/>
      <c r="X363"/>
      <c r="Y363"/>
      <c r="Z363"/>
      <c r="AA363"/>
    </row>
    <row r="364" spans="1:27" s="27" customFormat="1" ht="15.6" x14ac:dyDescent="0.3">
      <c r="A364"/>
      <c r="B364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  <c r="T364"/>
      <c r="U364"/>
      <c r="V364"/>
      <c r="W364"/>
      <c r="X364"/>
      <c r="Y364"/>
      <c r="Z364"/>
      <c r="AA364"/>
    </row>
    <row r="365" spans="1:27" s="27" customFormat="1" ht="15.6" x14ac:dyDescent="0.3">
      <c r="A365"/>
      <c r="B365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  <c r="T365"/>
      <c r="U365"/>
      <c r="V365"/>
      <c r="W365"/>
      <c r="X365"/>
      <c r="Y365"/>
      <c r="Z365"/>
      <c r="AA365"/>
    </row>
    <row r="366" spans="1:27" s="27" customFormat="1" ht="15.6" x14ac:dyDescent="0.3">
      <c r="A366"/>
      <c r="B366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  <c r="T366"/>
      <c r="U366"/>
      <c r="V366"/>
      <c r="W366"/>
      <c r="X366"/>
      <c r="Y366"/>
      <c r="Z366"/>
      <c r="AA366"/>
    </row>
    <row r="367" spans="1:27" s="27" customFormat="1" ht="15.6" x14ac:dyDescent="0.3">
      <c r="A367"/>
      <c r="B367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  <c r="T367"/>
      <c r="U367"/>
      <c r="V367"/>
      <c r="W367"/>
      <c r="X367"/>
      <c r="Y367"/>
      <c r="Z367"/>
      <c r="AA367"/>
    </row>
    <row r="368" spans="1:27" s="27" customFormat="1" ht="15.6" x14ac:dyDescent="0.3">
      <c r="A368"/>
      <c r="B368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  <c r="T368"/>
      <c r="U368"/>
      <c r="V368"/>
      <c r="W368"/>
      <c r="X368"/>
      <c r="Y368"/>
      <c r="Z368"/>
      <c r="AA368"/>
    </row>
    <row r="369" spans="1:27" s="27" customFormat="1" ht="15.6" x14ac:dyDescent="0.3">
      <c r="A369"/>
      <c r="B369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  <c r="T369"/>
      <c r="U369"/>
      <c r="V369"/>
      <c r="W369"/>
      <c r="X369"/>
      <c r="Y369"/>
      <c r="Z369"/>
      <c r="AA369"/>
    </row>
    <row r="370" spans="1:27" s="27" customFormat="1" ht="15.6" x14ac:dyDescent="0.3">
      <c r="A370"/>
      <c r="B370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  <c r="T370"/>
      <c r="U370"/>
      <c r="V370"/>
      <c r="W370"/>
      <c r="X370"/>
      <c r="Y370"/>
      <c r="Z370"/>
      <c r="AA370"/>
    </row>
    <row r="371" spans="1:27" s="27" customFormat="1" ht="15.6" x14ac:dyDescent="0.3">
      <c r="A371"/>
      <c r="B371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  <c r="T371"/>
      <c r="U371"/>
      <c r="V371"/>
      <c r="W371"/>
      <c r="X371"/>
      <c r="Y371"/>
      <c r="Z371"/>
      <c r="AA371"/>
    </row>
    <row r="372" spans="1:27" s="27" customFormat="1" ht="15.6" x14ac:dyDescent="0.3">
      <c r="A372"/>
      <c r="B372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  <c r="T372"/>
      <c r="U372"/>
      <c r="V372"/>
      <c r="W372"/>
      <c r="X372"/>
      <c r="Y372"/>
      <c r="Z372"/>
      <c r="AA372"/>
    </row>
    <row r="373" spans="1:27" s="27" customFormat="1" ht="15.6" x14ac:dyDescent="0.3">
      <c r="A373"/>
      <c r="B373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  <c r="T373"/>
      <c r="U373"/>
      <c r="V373"/>
      <c r="W373"/>
      <c r="X373"/>
      <c r="Y373"/>
      <c r="Z373"/>
      <c r="AA373"/>
    </row>
    <row r="374" spans="1:27" s="27" customFormat="1" ht="15.6" x14ac:dyDescent="0.3">
      <c r="A374"/>
      <c r="B374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  <c r="T374"/>
      <c r="U374"/>
      <c r="V374"/>
      <c r="W374"/>
      <c r="X374"/>
      <c r="Y374"/>
      <c r="Z374"/>
      <c r="AA374"/>
    </row>
    <row r="375" spans="1:27" s="27" customFormat="1" ht="15.6" x14ac:dyDescent="0.3">
      <c r="A375"/>
      <c r="B375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  <c r="T375"/>
      <c r="U375"/>
      <c r="V375"/>
      <c r="W375"/>
      <c r="X375"/>
      <c r="Y375"/>
      <c r="Z375"/>
      <c r="AA375"/>
    </row>
    <row r="376" spans="1:27" s="27" customFormat="1" ht="15.6" x14ac:dyDescent="0.3">
      <c r="A376"/>
      <c r="B376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  <c r="T376"/>
      <c r="U376"/>
      <c r="V376"/>
      <c r="W376"/>
      <c r="X376"/>
      <c r="Y376"/>
      <c r="Z376"/>
      <c r="AA376"/>
    </row>
    <row r="377" spans="1:27" s="27" customFormat="1" ht="15.6" x14ac:dyDescent="0.3">
      <c r="A377"/>
      <c r="B377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  <c r="T377"/>
      <c r="U377"/>
      <c r="V377"/>
      <c r="W377"/>
      <c r="X377"/>
      <c r="Y377"/>
      <c r="Z377"/>
      <c r="AA377"/>
    </row>
    <row r="378" spans="1:27" s="27" customFormat="1" ht="15.6" x14ac:dyDescent="0.3">
      <c r="A378"/>
      <c r="B378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  <c r="T378"/>
      <c r="U378"/>
      <c r="V378"/>
      <c r="W378"/>
      <c r="X378"/>
      <c r="Y378"/>
      <c r="Z378"/>
      <c r="AA378"/>
    </row>
    <row r="379" spans="1:27" s="27" customFormat="1" ht="15.6" x14ac:dyDescent="0.3">
      <c r="A379"/>
      <c r="B379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  <c r="T379"/>
      <c r="U379"/>
      <c r="V379"/>
      <c r="W379"/>
      <c r="X379"/>
      <c r="Y379"/>
      <c r="Z379"/>
      <c r="AA379"/>
    </row>
    <row r="380" spans="1:27" s="27" customFormat="1" ht="15.6" x14ac:dyDescent="0.3">
      <c r="A380"/>
      <c r="B380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  <c r="T380"/>
      <c r="U380"/>
      <c r="V380"/>
      <c r="W380"/>
      <c r="X380"/>
      <c r="Y380"/>
      <c r="Z380"/>
      <c r="AA380"/>
    </row>
    <row r="381" spans="1:27" s="27" customFormat="1" ht="15.6" x14ac:dyDescent="0.3">
      <c r="A381"/>
      <c r="B381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  <c r="T381"/>
      <c r="U381"/>
      <c r="V381"/>
      <c r="W381"/>
      <c r="X381"/>
      <c r="Y381"/>
      <c r="Z381"/>
      <c r="AA381"/>
    </row>
    <row r="382" spans="1:27" s="27" customFormat="1" ht="15.6" x14ac:dyDescent="0.3">
      <c r="A382"/>
      <c r="B382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  <c r="T382"/>
      <c r="U382"/>
      <c r="V382"/>
      <c r="W382"/>
      <c r="X382"/>
      <c r="Y382"/>
      <c r="Z382"/>
      <c r="AA382"/>
    </row>
    <row r="383" spans="1:27" s="27" customFormat="1" ht="15.6" x14ac:dyDescent="0.3">
      <c r="A383"/>
      <c r="B383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  <c r="T383"/>
      <c r="U383"/>
      <c r="V383"/>
      <c r="W383"/>
      <c r="X383"/>
      <c r="Y383"/>
      <c r="Z383"/>
      <c r="AA383"/>
    </row>
    <row r="384" spans="1:27" s="27" customFormat="1" ht="15.6" x14ac:dyDescent="0.3">
      <c r="A384"/>
      <c r="B384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  <c r="T384"/>
      <c r="U384"/>
      <c r="V384"/>
      <c r="W384"/>
      <c r="X384"/>
      <c r="Y384"/>
      <c r="Z384"/>
      <c r="AA384"/>
    </row>
    <row r="385" spans="1:27" s="27" customFormat="1" ht="15.6" x14ac:dyDescent="0.3">
      <c r="A385"/>
      <c r="B385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  <c r="T385"/>
      <c r="U385"/>
      <c r="V385"/>
      <c r="W385"/>
      <c r="X385"/>
      <c r="Y385"/>
      <c r="Z385"/>
      <c r="AA385"/>
    </row>
    <row r="386" spans="1:27" s="27" customFormat="1" ht="15.6" x14ac:dyDescent="0.3">
      <c r="A386"/>
      <c r="B386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  <c r="T386"/>
      <c r="U386"/>
      <c r="V386"/>
      <c r="W386"/>
      <c r="X386"/>
      <c r="Y386"/>
      <c r="Z386"/>
      <c r="AA386"/>
    </row>
    <row r="387" spans="1:27" s="27" customFormat="1" ht="15.6" x14ac:dyDescent="0.3">
      <c r="A387"/>
      <c r="B387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  <c r="T387"/>
      <c r="U387"/>
      <c r="V387"/>
      <c r="W387"/>
      <c r="X387"/>
      <c r="Y387"/>
      <c r="Z387"/>
      <c r="AA387"/>
    </row>
    <row r="388" spans="1:27" s="27" customFormat="1" ht="15.6" x14ac:dyDescent="0.3">
      <c r="A388"/>
      <c r="B388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  <c r="T388"/>
      <c r="U388"/>
      <c r="V388"/>
      <c r="W388"/>
      <c r="X388"/>
      <c r="Y388"/>
      <c r="Z388"/>
      <c r="AA388"/>
    </row>
    <row r="389" spans="1:27" s="27" customFormat="1" ht="15.6" x14ac:dyDescent="0.3">
      <c r="A389"/>
      <c r="B389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  <c r="T389"/>
      <c r="U389"/>
      <c r="V389"/>
      <c r="W389"/>
      <c r="X389"/>
      <c r="Y389"/>
      <c r="Z389"/>
      <c r="AA389"/>
    </row>
    <row r="390" spans="1:27" s="27" customFormat="1" ht="15.6" x14ac:dyDescent="0.3">
      <c r="A390"/>
      <c r="B390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  <c r="T390"/>
      <c r="U390"/>
      <c r="V390"/>
      <c r="W390"/>
      <c r="X390"/>
      <c r="Y390"/>
      <c r="Z390"/>
      <c r="AA390"/>
    </row>
    <row r="391" spans="1:27" s="27" customFormat="1" ht="15.6" x14ac:dyDescent="0.3">
      <c r="A391"/>
      <c r="B391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  <c r="T391"/>
      <c r="U391"/>
      <c r="V391"/>
      <c r="W391"/>
      <c r="X391"/>
      <c r="Y391"/>
      <c r="Z391"/>
      <c r="AA391"/>
    </row>
    <row r="392" spans="1:27" s="27" customFormat="1" ht="15.6" x14ac:dyDescent="0.3">
      <c r="A392"/>
      <c r="B392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  <c r="T392"/>
      <c r="U392"/>
      <c r="V392"/>
      <c r="W392"/>
      <c r="X392"/>
      <c r="Y392"/>
      <c r="Z392"/>
      <c r="AA392"/>
    </row>
    <row r="393" spans="1:27" s="27" customFormat="1" ht="15.6" x14ac:dyDescent="0.3">
      <c r="A393"/>
      <c r="B393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  <c r="T393"/>
      <c r="U393"/>
      <c r="V393"/>
      <c r="W393"/>
      <c r="X393"/>
      <c r="Y393"/>
      <c r="Z393"/>
      <c r="AA393"/>
    </row>
    <row r="394" spans="1:27" s="27" customFormat="1" ht="15.6" x14ac:dyDescent="0.3">
      <c r="A394"/>
      <c r="B394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  <c r="T394"/>
      <c r="U394"/>
      <c r="V394"/>
      <c r="W394"/>
      <c r="X394"/>
      <c r="Y394"/>
      <c r="Z394"/>
      <c r="AA394"/>
    </row>
    <row r="395" spans="1:27" s="27" customFormat="1" ht="15.6" x14ac:dyDescent="0.3">
      <c r="A395"/>
      <c r="B395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  <c r="T395"/>
      <c r="U395"/>
      <c r="V395"/>
      <c r="W395"/>
      <c r="X395"/>
      <c r="Y395"/>
      <c r="Z395"/>
      <c r="AA395"/>
    </row>
    <row r="396" spans="1:27" s="27" customFormat="1" ht="15.6" x14ac:dyDescent="0.3">
      <c r="A396"/>
      <c r="B396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  <c r="T396"/>
      <c r="U396"/>
      <c r="V396"/>
      <c r="W396"/>
      <c r="X396"/>
      <c r="Y396"/>
      <c r="Z396"/>
      <c r="AA396"/>
    </row>
    <row r="397" spans="1:27" s="27" customFormat="1" ht="15.6" x14ac:dyDescent="0.3">
      <c r="A397"/>
      <c r="B397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  <c r="T397"/>
      <c r="U397"/>
      <c r="V397"/>
      <c r="W397"/>
      <c r="X397"/>
      <c r="Y397"/>
      <c r="Z397"/>
      <c r="AA397"/>
    </row>
    <row r="398" spans="1:27" s="27" customFormat="1" ht="15.6" x14ac:dyDescent="0.3">
      <c r="A398"/>
      <c r="B398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  <c r="T398"/>
      <c r="U398"/>
      <c r="V398"/>
      <c r="W398"/>
      <c r="X398"/>
      <c r="Y398"/>
      <c r="Z398"/>
      <c r="AA398"/>
    </row>
    <row r="399" spans="1:27" s="27" customFormat="1" ht="15.6" x14ac:dyDescent="0.3">
      <c r="A399"/>
      <c r="B399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  <c r="T399"/>
      <c r="U399"/>
      <c r="V399"/>
      <c r="W399"/>
      <c r="X399"/>
      <c r="Y399"/>
      <c r="Z399"/>
      <c r="AA399"/>
    </row>
    <row r="400" spans="1:27" s="27" customFormat="1" ht="15.6" x14ac:dyDescent="0.3">
      <c r="A400"/>
      <c r="B400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  <c r="T400"/>
      <c r="U400"/>
      <c r="V400"/>
      <c r="W400"/>
      <c r="X400"/>
      <c r="Y400"/>
      <c r="Z400"/>
      <c r="AA400"/>
    </row>
    <row r="401" spans="1:27" s="27" customFormat="1" ht="15.6" x14ac:dyDescent="0.3">
      <c r="A401"/>
      <c r="B401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  <c r="T401"/>
      <c r="U401"/>
      <c r="V401"/>
      <c r="W401"/>
      <c r="X401"/>
      <c r="Y401"/>
      <c r="Z401"/>
      <c r="AA401"/>
    </row>
    <row r="402" spans="1:27" s="27" customFormat="1" ht="15.6" x14ac:dyDescent="0.3">
      <c r="A402"/>
      <c r="B402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  <c r="T402"/>
      <c r="U402"/>
      <c r="V402"/>
      <c r="W402"/>
      <c r="X402"/>
      <c r="Y402"/>
      <c r="Z402"/>
      <c r="AA402"/>
    </row>
    <row r="403" spans="1:27" s="27" customFormat="1" ht="15.6" x14ac:dyDescent="0.3">
      <c r="A403"/>
      <c r="B403"/>
      <c r="C403"/>
      <c r="D403"/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  <c r="T403"/>
      <c r="U403"/>
      <c r="V403"/>
      <c r="W403"/>
      <c r="X403"/>
      <c r="Y403"/>
      <c r="Z403"/>
      <c r="AA403"/>
    </row>
    <row r="404" spans="1:27" s="27" customFormat="1" ht="15.6" x14ac:dyDescent="0.3">
      <c r="A404"/>
      <c r="B404"/>
      <c r="C404"/>
      <c r="D404"/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  <c r="T404"/>
      <c r="U404"/>
      <c r="V404"/>
      <c r="W404"/>
      <c r="X404"/>
      <c r="Y404"/>
      <c r="Z404"/>
      <c r="AA404"/>
    </row>
    <row r="405" spans="1:27" s="27" customFormat="1" ht="15.6" x14ac:dyDescent="0.3">
      <c r="A405"/>
      <c r="B405"/>
      <c r="C405"/>
      <c r="D405"/>
      <c r="E405"/>
      <c r="F405"/>
      <c r="G405"/>
      <c r="H405"/>
      <c r="I405"/>
      <c r="J405"/>
      <c r="K405"/>
      <c r="L405"/>
      <c r="M405"/>
      <c r="N405"/>
      <c r="O405"/>
      <c r="P405"/>
      <c r="Q405"/>
      <c r="R405"/>
      <c r="S405"/>
      <c r="T405"/>
      <c r="U405"/>
      <c r="V405"/>
      <c r="W405"/>
      <c r="X405"/>
      <c r="Y405"/>
      <c r="Z405"/>
      <c r="AA405"/>
    </row>
    <row r="406" spans="1:27" s="27" customFormat="1" ht="15.6" x14ac:dyDescent="0.3">
      <c r="A406"/>
      <c r="B406"/>
      <c r="C406"/>
      <c r="D406"/>
      <c r="E406"/>
      <c r="F406"/>
      <c r="G406"/>
      <c r="H406"/>
      <c r="I406"/>
      <c r="J406"/>
      <c r="K406"/>
      <c r="L406"/>
      <c r="M406"/>
      <c r="N406"/>
      <c r="O406"/>
      <c r="P406"/>
      <c r="Q406"/>
      <c r="R406"/>
      <c r="S406"/>
      <c r="T406"/>
      <c r="U406"/>
      <c r="V406"/>
      <c r="W406"/>
      <c r="X406"/>
      <c r="Y406"/>
      <c r="Z406"/>
      <c r="AA406"/>
    </row>
    <row r="407" spans="1:27" s="27" customFormat="1" ht="15.6" x14ac:dyDescent="0.3">
      <c r="A407"/>
      <c r="B407"/>
      <c r="C407"/>
      <c r="D407"/>
      <c r="E407"/>
      <c r="F407"/>
      <c r="G407"/>
      <c r="H407"/>
      <c r="I407"/>
      <c r="J407"/>
      <c r="K407"/>
      <c r="L407"/>
      <c r="M407"/>
      <c r="N407"/>
      <c r="O407"/>
      <c r="P407"/>
      <c r="Q407"/>
      <c r="R407"/>
      <c r="S407"/>
      <c r="T407"/>
      <c r="U407"/>
      <c r="V407"/>
      <c r="W407"/>
      <c r="X407"/>
      <c r="Y407"/>
      <c r="Z407"/>
      <c r="AA407"/>
    </row>
    <row r="408" spans="1:27" s="27" customFormat="1" ht="15.6" x14ac:dyDescent="0.3">
      <c r="A408"/>
      <c r="B408"/>
      <c r="C408"/>
      <c r="D408"/>
      <c r="E408"/>
      <c r="F408"/>
      <c r="G408"/>
      <c r="H408"/>
      <c r="I408"/>
      <c r="J408"/>
      <c r="K408"/>
      <c r="L408"/>
      <c r="M408"/>
      <c r="N408"/>
      <c r="O408"/>
      <c r="P408"/>
      <c r="Q408"/>
      <c r="R408"/>
      <c r="S408"/>
      <c r="T408"/>
      <c r="U408"/>
      <c r="V408"/>
      <c r="W408"/>
      <c r="X408"/>
      <c r="Y408"/>
      <c r="Z408"/>
      <c r="AA408"/>
    </row>
    <row r="409" spans="1:27" s="27" customFormat="1" ht="15.6" x14ac:dyDescent="0.3">
      <c r="A409"/>
      <c r="B409"/>
      <c r="C409"/>
      <c r="D409"/>
      <c r="E409"/>
      <c r="F409"/>
      <c r="G409"/>
      <c r="H409"/>
      <c r="I409"/>
      <c r="J409"/>
      <c r="K409"/>
      <c r="L409"/>
      <c r="M409"/>
      <c r="N409"/>
      <c r="O409"/>
      <c r="P409"/>
      <c r="Q409"/>
      <c r="R409"/>
      <c r="S409"/>
      <c r="T409"/>
      <c r="U409"/>
      <c r="V409"/>
      <c r="W409"/>
      <c r="X409"/>
      <c r="Y409"/>
      <c r="Z409"/>
      <c r="AA409"/>
    </row>
    <row r="410" spans="1:27" s="27" customFormat="1" ht="15.6" x14ac:dyDescent="0.3">
      <c r="A410"/>
      <c r="B410"/>
      <c r="C410"/>
      <c r="D410"/>
      <c r="E410"/>
      <c r="F410"/>
      <c r="G410"/>
      <c r="H410"/>
      <c r="I410"/>
      <c r="J410"/>
      <c r="K410"/>
      <c r="L410"/>
      <c r="M410"/>
      <c r="N410"/>
      <c r="O410"/>
      <c r="P410"/>
      <c r="Q410"/>
      <c r="R410"/>
      <c r="S410"/>
      <c r="T410"/>
      <c r="U410"/>
      <c r="V410"/>
      <c r="W410"/>
      <c r="X410"/>
      <c r="Y410"/>
      <c r="Z410"/>
      <c r="AA410"/>
    </row>
    <row r="411" spans="1:27" s="27" customFormat="1" ht="15.6" x14ac:dyDescent="0.3">
      <c r="A411"/>
      <c r="B411"/>
      <c r="C411"/>
      <c r="D411"/>
      <c r="E411"/>
      <c r="F411"/>
      <c r="G411"/>
      <c r="H411"/>
      <c r="I411"/>
      <c r="J411"/>
      <c r="K411"/>
      <c r="L411"/>
      <c r="M411"/>
      <c r="N411"/>
      <c r="O411"/>
      <c r="P411"/>
      <c r="Q411"/>
      <c r="R411"/>
      <c r="S411"/>
      <c r="T411"/>
      <c r="U411"/>
      <c r="V411"/>
      <c r="W411"/>
      <c r="X411"/>
      <c r="Y411"/>
      <c r="Z411"/>
      <c r="AA411"/>
    </row>
    <row r="412" spans="1:27" s="27" customFormat="1" ht="15.6" x14ac:dyDescent="0.3">
      <c r="A412"/>
      <c r="B412"/>
      <c r="C412"/>
      <c r="D412"/>
      <c r="E412"/>
      <c r="F412"/>
      <c r="G412"/>
      <c r="H412"/>
      <c r="I412"/>
      <c r="J412"/>
      <c r="K412"/>
      <c r="L412"/>
      <c r="M412"/>
      <c r="N412"/>
      <c r="O412"/>
      <c r="P412"/>
      <c r="Q412"/>
      <c r="R412"/>
      <c r="S412"/>
      <c r="T412"/>
      <c r="U412"/>
      <c r="V412"/>
      <c r="W412"/>
      <c r="X412"/>
      <c r="Y412"/>
      <c r="Z412"/>
      <c r="AA412"/>
    </row>
    <row r="413" spans="1:27" s="27" customFormat="1" ht="15.6" x14ac:dyDescent="0.3">
      <c r="A413"/>
      <c r="B413"/>
      <c r="C413"/>
      <c r="D413"/>
      <c r="E413"/>
      <c r="F413"/>
      <c r="G413"/>
      <c r="H413"/>
      <c r="I413"/>
      <c r="J413"/>
      <c r="K413"/>
      <c r="L413"/>
      <c r="M413"/>
      <c r="N413"/>
      <c r="O413"/>
      <c r="P413"/>
      <c r="Q413"/>
      <c r="R413"/>
      <c r="S413"/>
      <c r="T413"/>
      <c r="U413"/>
      <c r="V413"/>
      <c r="W413"/>
      <c r="X413"/>
      <c r="Y413"/>
      <c r="Z413"/>
      <c r="AA413"/>
    </row>
    <row r="414" spans="1:27" s="27" customFormat="1" ht="15.6" x14ac:dyDescent="0.3">
      <c r="A414"/>
      <c r="B414"/>
      <c r="C414"/>
      <c r="D414"/>
      <c r="E414"/>
      <c r="F414"/>
      <c r="G414"/>
      <c r="H414"/>
      <c r="I414"/>
      <c r="J414"/>
      <c r="K414"/>
      <c r="L414"/>
      <c r="M414"/>
      <c r="N414"/>
      <c r="O414"/>
      <c r="P414"/>
      <c r="Q414"/>
      <c r="R414"/>
      <c r="S414"/>
      <c r="T414"/>
      <c r="U414"/>
      <c r="V414"/>
      <c r="W414"/>
      <c r="X414"/>
      <c r="Y414"/>
      <c r="Z414"/>
      <c r="AA414"/>
    </row>
    <row r="415" spans="1:27" s="27" customFormat="1" ht="15.6" x14ac:dyDescent="0.3">
      <c r="A415"/>
      <c r="B415"/>
      <c r="C415"/>
      <c r="D415"/>
      <c r="E415"/>
      <c r="F415"/>
      <c r="G415"/>
      <c r="H415"/>
      <c r="I415"/>
      <c r="J415"/>
      <c r="K415"/>
      <c r="L415"/>
      <c r="M415"/>
      <c r="N415"/>
      <c r="O415"/>
      <c r="P415"/>
      <c r="Q415"/>
      <c r="R415"/>
      <c r="S415"/>
      <c r="T415"/>
      <c r="U415"/>
      <c r="V415"/>
      <c r="W415"/>
      <c r="X415"/>
      <c r="Y415"/>
      <c r="Z415"/>
      <c r="AA415"/>
    </row>
    <row r="416" spans="1:27" s="27" customFormat="1" ht="15.6" x14ac:dyDescent="0.3">
      <c r="A416"/>
      <c r="B416"/>
      <c r="C416"/>
      <c r="D416"/>
      <c r="E416"/>
      <c r="F416"/>
      <c r="G416"/>
      <c r="H416"/>
      <c r="I416"/>
      <c r="J416"/>
      <c r="K416"/>
      <c r="L416"/>
      <c r="M416"/>
      <c r="N416"/>
      <c r="O416"/>
      <c r="P416"/>
      <c r="Q416"/>
      <c r="R416"/>
      <c r="S416"/>
      <c r="T416"/>
      <c r="U416"/>
      <c r="V416"/>
      <c r="W416"/>
      <c r="X416"/>
      <c r="Y416"/>
      <c r="Z416"/>
      <c r="AA416"/>
    </row>
    <row r="417" spans="1:27" s="27" customFormat="1" ht="15.6" x14ac:dyDescent="0.3">
      <c r="A417"/>
      <c r="B417"/>
      <c r="C417"/>
      <c r="D417"/>
      <c r="E417"/>
      <c r="F417"/>
      <c r="G417"/>
      <c r="H417"/>
      <c r="I417"/>
      <c r="J417"/>
      <c r="K417"/>
      <c r="L417"/>
      <c r="M417"/>
      <c r="N417"/>
      <c r="O417"/>
      <c r="P417"/>
      <c r="Q417"/>
      <c r="R417"/>
      <c r="S417"/>
      <c r="T417"/>
      <c r="U417"/>
      <c r="V417"/>
      <c r="W417"/>
      <c r="X417"/>
      <c r="Y417"/>
      <c r="Z417"/>
      <c r="AA417"/>
    </row>
    <row r="418" spans="1:27" s="27" customFormat="1" ht="15.6" x14ac:dyDescent="0.3">
      <c r="A418"/>
      <c r="B418"/>
      <c r="C418"/>
      <c r="D418"/>
      <c r="E418"/>
      <c r="F418"/>
      <c r="G418"/>
      <c r="H418"/>
      <c r="I418"/>
      <c r="J418"/>
      <c r="K418"/>
      <c r="L418"/>
      <c r="M418"/>
      <c r="N418"/>
      <c r="O418"/>
      <c r="P418"/>
      <c r="Q418"/>
      <c r="R418"/>
      <c r="S418"/>
      <c r="T418"/>
      <c r="U418"/>
      <c r="V418"/>
      <c r="W418"/>
      <c r="X418"/>
      <c r="Y418"/>
      <c r="Z418"/>
      <c r="AA418"/>
    </row>
    <row r="419" spans="1:27" s="27" customFormat="1" ht="15.6" x14ac:dyDescent="0.3">
      <c r="A419"/>
      <c r="B419"/>
      <c r="C419"/>
      <c r="D419"/>
      <c r="E419"/>
      <c r="F419"/>
      <c r="G419"/>
      <c r="H419"/>
      <c r="I419"/>
      <c r="J419"/>
      <c r="K419"/>
      <c r="L419"/>
      <c r="M419"/>
      <c r="N419"/>
      <c r="O419"/>
      <c r="P419"/>
      <c r="Q419"/>
      <c r="R419"/>
      <c r="S419"/>
      <c r="T419"/>
      <c r="U419"/>
      <c r="V419"/>
      <c r="W419"/>
      <c r="X419"/>
      <c r="Y419"/>
      <c r="Z419"/>
      <c r="AA419"/>
    </row>
    <row r="420" spans="1:27" s="27" customFormat="1" ht="15.6" x14ac:dyDescent="0.3">
      <c r="A420"/>
      <c r="B420"/>
      <c r="C420"/>
      <c r="D420"/>
      <c r="E420"/>
      <c r="F420"/>
      <c r="G420"/>
      <c r="H420"/>
      <c r="I420"/>
      <c r="J420"/>
      <c r="K420"/>
      <c r="L420"/>
      <c r="M420"/>
      <c r="N420"/>
      <c r="O420"/>
      <c r="P420"/>
      <c r="Q420"/>
      <c r="R420"/>
      <c r="S420"/>
      <c r="T420"/>
      <c r="U420"/>
      <c r="V420"/>
      <c r="W420"/>
      <c r="X420"/>
      <c r="Y420"/>
      <c r="Z420"/>
      <c r="AA420"/>
    </row>
    <row r="421" spans="1:27" s="27" customFormat="1" ht="15.6" x14ac:dyDescent="0.3">
      <c r="A421"/>
      <c r="B421"/>
      <c r="C421"/>
      <c r="D421"/>
      <c r="E421"/>
      <c r="F421"/>
      <c r="G421"/>
      <c r="H421"/>
      <c r="I421"/>
      <c r="J421"/>
      <c r="K421"/>
      <c r="L421"/>
      <c r="M421"/>
      <c r="N421"/>
      <c r="O421"/>
      <c r="P421"/>
      <c r="Q421"/>
      <c r="R421"/>
      <c r="S421"/>
      <c r="T421"/>
      <c r="U421"/>
      <c r="V421"/>
      <c r="W421"/>
      <c r="X421"/>
      <c r="Y421"/>
      <c r="Z421"/>
      <c r="AA421"/>
    </row>
    <row r="422" spans="1:27" s="27" customFormat="1" ht="15.6" x14ac:dyDescent="0.3">
      <c r="A422"/>
      <c r="B422"/>
      <c r="C422"/>
      <c r="D422"/>
      <c r="E422"/>
      <c r="F422"/>
      <c r="G422"/>
      <c r="H422"/>
      <c r="I422"/>
      <c r="J422"/>
      <c r="K422"/>
      <c r="L422"/>
      <c r="M422"/>
      <c r="N422"/>
      <c r="O422"/>
      <c r="P422"/>
      <c r="Q422"/>
      <c r="R422"/>
      <c r="S422"/>
      <c r="T422"/>
      <c r="U422"/>
      <c r="V422"/>
      <c r="W422"/>
      <c r="X422"/>
      <c r="Y422"/>
      <c r="Z422"/>
      <c r="AA422"/>
    </row>
    <row r="423" spans="1:27" s="27" customFormat="1" ht="15.6" x14ac:dyDescent="0.3">
      <c r="A423"/>
      <c r="B423"/>
      <c r="C423"/>
      <c r="D423"/>
      <c r="E423"/>
      <c r="F423"/>
      <c r="G423"/>
      <c r="H423"/>
      <c r="I423"/>
      <c r="J423"/>
      <c r="K423"/>
      <c r="L423"/>
      <c r="M423"/>
      <c r="N423"/>
      <c r="O423"/>
      <c r="P423"/>
      <c r="Q423"/>
      <c r="R423"/>
      <c r="S423"/>
      <c r="T423"/>
      <c r="U423"/>
      <c r="V423"/>
      <c r="W423"/>
      <c r="X423"/>
      <c r="Y423"/>
      <c r="Z423"/>
      <c r="AA423"/>
    </row>
    <row r="424" spans="1:27" s="27" customFormat="1" ht="15.6" x14ac:dyDescent="0.3">
      <c r="A424"/>
      <c r="B424"/>
      <c r="C424"/>
      <c r="D424"/>
      <c r="E424"/>
      <c r="F424"/>
      <c r="G424"/>
      <c r="H424"/>
      <c r="I424"/>
      <c r="J424"/>
      <c r="K424"/>
      <c r="L424"/>
      <c r="M424"/>
      <c r="N424"/>
      <c r="O424"/>
      <c r="P424"/>
      <c r="Q424"/>
      <c r="R424"/>
      <c r="S424"/>
      <c r="T424"/>
      <c r="U424"/>
      <c r="V424"/>
      <c r="W424"/>
      <c r="X424"/>
      <c r="Y424"/>
      <c r="Z424"/>
      <c r="AA424"/>
    </row>
    <row r="425" spans="1:27" s="27" customFormat="1" ht="15.6" x14ac:dyDescent="0.3">
      <c r="A425"/>
      <c r="B425"/>
      <c r="C425"/>
      <c r="D425"/>
      <c r="E425"/>
      <c r="F425"/>
      <c r="G425"/>
      <c r="H425"/>
      <c r="I425"/>
      <c r="J425"/>
      <c r="K425"/>
      <c r="L425"/>
      <c r="M425"/>
      <c r="N425"/>
      <c r="O425"/>
      <c r="P425"/>
      <c r="Q425"/>
      <c r="R425"/>
      <c r="S425"/>
      <c r="T425"/>
      <c r="U425"/>
      <c r="V425"/>
      <c r="W425"/>
      <c r="X425"/>
      <c r="Y425"/>
      <c r="Z425"/>
      <c r="AA425"/>
    </row>
    <row r="426" spans="1:27" s="27" customFormat="1" ht="15.6" x14ac:dyDescent="0.3">
      <c r="A426"/>
      <c r="B426"/>
      <c r="C426"/>
      <c r="D426"/>
      <c r="E426"/>
      <c r="F426"/>
      <c r="G426"/>
      <c r="H426"/>
      <c r="I426"/>
      <c r="J426"/>
      <c r="K426"/>
      <c r="L426"/>
      <c r="M426"/>
      <c r="N426"/>
      <c r="O426"/>
      <c r="P426"/>
      <c r="Q426"/>
      <c r="R426"/>
      <c r="S426"/>
      <c r="T426"/>
      <c r="U426"/>
      <c r="V426"/>
      <c r="W426"/>
      <c r="X426"/>
      <c r="Y426"/>
      <c r="Z426"/>
      <c r="AA426"/>
    </row>
    <row r="427" spans="1:27" s="27" customFormat="1" ht="15.6" x14ac:dyDescent="0.3">
      <c r="A427"/>
      <c r="B427"/>
      <c r="C427"/>
      <c r="D427"/>
      <c r="E427"/>
      <c r="F427"/>
      <c r="G427"/>
      <c r="H427"/>
      <c r="I427"/>
      <c r="J427"/>
      <c r="K427"/>
      <c r="L427"/>
      <c r="M427"/>
      <c r="N427"/>
      <c r="O427"/>
      <c r="P427"/>
      <c r="Q427"/>
      <c r="R427"/>
      <c r="S427"/>
      <c r="T427"/>
      <c r="U427"/>
      <c r="V427"/>
      <c r="W427"/>
      <c r="X427"/>
      <c r="Y427"/>
      <c r="Z427"/>
      <c r="AA427"/>
    </row>
    <row r="428" spans="1:27" s="27" customFormat="1" ht="15.6" x14ac:dyDescent="0.3">
      <c r="A428"/>
      <c r="B428"/>
      <c r="C428"/>
      <c r="D428"/>
      <c r="E428"/>
      <c r="F428"/>
      <c r="G428"/>
      <c r="H428"/>
      <c r="I428"/>
      <c r="J428"/>
      <c r="K428"/>
      <c r="L428"/>
      <c r="M428"/>
      <c r="N428"/>
      <c r="O428"/>
      <c r="P428"/>
      <c r="Q428"/>
      <c r="R428"/>
      <c r="S428"/>
      <c r="T428"/>
      <c r="U428"/>
      <c r="V428"/>
      <c r="W428"/>
      <c r="X428"/>
      <c r="Y428"/>
      <c r="Z428"/>
      <c r="AA428"/>
    </row>
    <row r="429" spans="1:27" s="27" customFormat="1" ht="15.6" x14ac:dyDescent="0.3">
      <c r="A429"/>
      <c r="B429"/>
      <c r="C429"/>
      <c r="D429"/>
      <c r="E429"/>
      <c r="F429"/>
      <c r="G429"/>
      <c r="H429"/>
      <c r="I429"/>
      <c r="J429"/>
      <c r="K429"/>
      <c r="L429"/>
      <c r="M429"/>
      <c r="N429"/>
      <c r="O429"/>
      <c r="P429"/>
      <c r="Q429"/>
      <c r="R429"/>
      <c r="S429"/>
      <c r="T429"/>
      <c r="U429"/>
      <c r="V429"/>
      <c r="W429"/>
      <c r="X429"/>
      <c r="Y429"/>
      <c r="Z429"/>
      <c r="AA429"/>
    </row>
    <row r="430" spans="1:27" s="27" customFormat="1" ht="15.6" x14ac:dyDescent="0.3">
      <c r="A430"/>
      <c r="B430"/>
      <c r="C430"/>
      <c r="D430"/>
      <c r="E430"/>
      <c r="F430"/>
      <c r="G430"/>
      <c r="H430"/>
      <c r="I430"/>
      <c r="J430"/>
      <c r="K430"/>
      <c r="L430"/>
      <c r="M430"/>
      <c r="N430"/>
      <c r="O430"/>
      <c r="P430"/>
      <c r="Q430"/>
      <c r="R430"/>
      <c r="S430"/>
      <c r="T430"/>
      <c r="U430"/>
      <c r="V430"/>
      <c r="W430"/>
      <c r="X430"/>
      <c r="Y430"/>
      <c r="Z430"/>
      <c r="AA430"/>
    </row>
    <row r="431" spans="1:27" s="27" customFormat="1" ht="15.6" x14ac:dyDescent="0.3">
      <c r="A431"/>
      <c r="B431"/>
      <c r="C431"/>
      <c r="D431"/>
      <c r="E431"/>
      <c r="F431"/>
      <c r="G431"/>
      <c r="H431"/>
      <c r="I431"/>
      <c r="J431"/>
      <c r="K431"/>
      <c r="L431"/>
      <c r="M431"/>
      <c r="N431"/>
      <c r="O431"/>
      <c r="P431"/>
      <c r="Q431"/>
      <c r="R431"/>
      <c r="S431"/>
      <c r="T431"/>
      <c r="U431"/>
      <c r="V431"/>
      <c r="W431"/>
      <c r="X431"/>
      <c r="Y431"/>
      <c r="Z431"/>
      <c r="AA431"/>
    </row>
    <row r="432" spans="1:27" s="27" customFormat="1" ht="15.6" x14ac:dyDescent="0.3">
      <c r="A432"/>
      <c r="B432"/>
      <c r="C432"/>
      <c r="D432"/>
      <c r="E432"/>
      <c r="F432"/>
      <c r="G432"/>
      <c r="H432"/>
      <c r="I432"/>
      <c r="J432"/>
      <c r="K432"/>
      <c r="L432"/>
      <c r="M432"/>
      <c r="N432"/>
      <c r="O432"/>
      <c r="P432"/>
      <c r="Q432"/>
      <c r="R432"/>
      <c r="S432"/>
      <c r="T432"/>
      <c r="U432"/>
      <c r="V432"/>
      <c r="W432"/>
      <c r="X432"/>
      <c r="Y432"/>
      <c r="Z432"/>
      <c r="AA432"/>
    </row>
    <row r="433" spans="1:27" s="27" customFormat="1" ht="15.6" x14ac:dyDescent="0.3">
      <c r="A433"/>
      <c r="B433"/>
      <c r="C433"/>
      <c r="D433"/>
      <c r="E433"/>
      <c r="F433"/>
      <c r="G433"/>
      <c r="H433"/>
      <c r="I433"/>
      <c r="J433"/>
      <c r="K433"/>
      <c r="L433"/>
      <c r="M433"/>
      <c r="N433"/>
      <c r="O433"/>
      <c r="P433"/>
      <c r="Q433"/>
      <c r="R433"/>
      <c r="S433"/>
      <c r="T433"/>
      <c r="U433"/>
      <c r="V433"/>
      <c r="W433"/>
      <c r="X433"/>
      <c r="Y433"/>
      <c r="Z433"/>
      <c r="AA433"/>
    </row>
    <row r="434" spans="1:27" s="27" customFormat="1" ht="15.6" x14ac:dyDescent="0.3">
      <c r="A434"/>
      <c r="B434"/>
      <c r="C434"/>
      <c r="D434"/>
      <c r="E434"/>
      <c r="F434"/>
      <c r="G434"/>
      <c r="H434"/>
      <c r="I434"/>
      <c r="J434"/>
      <c r="K434"/>
      <c r="L434"/>
      <c r="M434"/>
      <c r="N434"/>
      <c r="O434"/>
      <c r="P434"/>
      <c r="Q434"/>
      <c r="R434"/>
      <c r="S434"/>
      <c r="T434"/>
      <c r="U434"/>
      <c r="V434"/>
      <c r="W434"/>
      <c r="X434"/>
      <c r="Y434"/>
      <c r="Z434"/>
      <c r="AA434"/>
    </row>
    <row r="435" spans="1:27" s="27" customFormat="1" ht="15.6" x14ac:dyDescent="0.3">
      <c r="A435"/>
      <c r="B435"/>
      <c r="C435"/>
      <c r="D435"/>
      <c r="E435"/>
      <c r="F435"/>
      <c r="G435"/>
      <c r="H435"/>
      <c r="I435"/>
      <c r="J435"/>
      <c r="K435"/>
      <c r="L435"/>
      <c r="M435"/>
      <c r="N435"/>
      <c r="O435"/>
      <c r="P435"/>
      <c r="Q435"/>
      <c r="R435"/>
      <c r="S435"/>
      <c r="T435"/>
      <c r="U435"/>
      <c r="V435"/>
      <c r="W435"/>
      <c r="X435"/>
      <c r="Y435"/>
      <c r="Z435"/>
      <c r="AA435"/>
    </row>
    <row r="436" spans="1:27" s="27" customFormat="1" ht="15.6" x14ac:dyDescent="0.3">
      <c r="A436"/>
      <c r="B436"/>
      <c r="C436"/>
      <c r="D436"/>
      <c r="E436"/>
      <c r="F436"/>
      <c r="G436"/>
      <c r="H436"/>
      <c r="I436"/>
      <c r="J436"/>
      <c r="K436"/>
      <c r="L436"/>
      <c r="M436"/>
      <c r="N436"/>
      <c r="O436"/>
      <c r="P436"/>
      <c r="Q436"/>
      <c r="R436"/>
      <c r="S436"/>
      <c r="T436"/>
      <c r="U436"/>
      <c r="V436"/>
      <c r="W436"/>
      <c r="X436"/>
      <c r="Y436"/>
      <c r="Z436"/>
      <c r="AA436"/>
    </row>
    <row r="437" spans="1:27" s="27" customFormat="1" ht="15.6" x14ac:dyDescent="0.3">
      <c r="A437"/>
      <c r="B437"/>
      <c r="C437"/>
      <c r="D437"/>
      <c r="E437"/>
      <c r="F437"/>
      <c r="G437"/>
      <c r="H437"/>
      <c r="I437"/>
      <c r="J437"/>
      <c r="K437"/>
      <c r="L437"/>
      <c r="M437"/>
      <c r="N437"/>
      <c r="O437"/>
      <c r="P437"/>
      <c r="Q437"/>
      <c r="R437"/>
      <c r="S437"/>
      <c r="T437"/>
      <c r="U437"/>
      <c r="V437"/>
      <c r="W437"/>
      <c r="X437"/>
      <c r="Y437"/>
      <c r="Z437"/>
      <c r="AA437"/>
    </row>
    <row r="438" spans="1:27" s="27" customFormat="1" ht="15.6" x14ac:dyDescent="0.3">
      <c r="A438"/>
      <c r="B438"/>
      <c r="C438"/>
      <c r="D438"/>
      <c r="E438"/>
      <c r="F438"/>
      <c r="G438"/>
      <c r="H438"/>
      <c r="I438"/>
      <c r="J438"/>
      <c r="K438"/>
      <c r="L438"/>
      <c r="M438"/>
      <c r="N438"/>
      <c r="O438"/>
      <c r="P438"/>
      <c r="Q438"/>
      <c r="R438"/>
      <c r="S438"/>
      <c r="T438"/>
      <c r="U438"/>
      <c r="V438"/>
      <c r="W438"/>
      <c r="X438"/>
      <c r="Y438"/>
      <c r="Z438"/>
      <c r="AA438"/>
    </row>
    <row r="439" spans="1:27" s="27" customFormat="1" ht="15.6" x14ac:dyDescent="0.3">
      <c r="A439"/>
      <c r="B439"/>
      <c r="C439"/>
      <c r="D439"/>
      <c r="E439"/>
      <c r="F439"/>
      <c r="G439"/>
      <c r="H439"/>
      <c r="I439"/>
      <c r="J439"/>
      <c r="K439"/>
      <c r="L439"/>
      <c r="M439"/>
      <c r="N439"/>
      <c r="O439"/>
      <c r="P439"/>
      <c r="Q439"/>
      <c r="R439"/>
      <c r="S439"/>
      <c r="T439"/>
      <c r="U439"/>
      <c r="V439"/>
      <c r="W439"/>
      <c r="X439"/>
      <c r="Y439"/>
      <c r="Z439"/>
      <c r="AA439"/>
    </row>
    <row r="440" spans="1:27" s="27" customFormat="1" ht="15.6" x14ac:dyDescent="0.3">
      <c r="A440"/>
      <c r="B440"/>
      <c r="C440"/>
      <c r="D440"/>
      <c r="E440"/>
      <c r="F440"/>
      <c r="G440"/>
      <c r="H440"/>
      <c r="I440"/>
      <c r="J440"/>
      <c r="K440"/>
      <c r="L440"/>
      <c r="M440"/>
      <c r="N440"/>
      <c r="O440"/>
      <c r="P440"/>
      <c r="Q440"/>
      <c r="R440"/>
      <c r="S440"/>
      <c r="T440"/>
      <c r="U440"/>
      <c r="V440"/>
      <c r="W440"/>
      <c r="X440"/>
      <c r="Y440"/>
      <c r="Z440"/>
      <c r="AA440"/>
    </row>
    <row r="441" spans="1:27" s="27" customFormat="1" ht="15.6" x14ac:dyDescent="0.3">
      <c r="A441"/>
      <c r="B441"/>
      <c r="C441"/>
      <c r="D441"/>
      <c r="E441"/>
      <c r="F441"/>
      <c r="G441"/>
      <c r="H441"/>
      <c r="I441"/>
      <c r="J441"/>
      <c r="K441"/>
      <c r="L441"/>
      <c r="M441"/>
      <c r="N441"/>
      <c r="O441"/>
      <c r="P441"/>
      <c r="Q441"/>
      <c r="R441"/>
      <c r="S441"/>
      <c r="T441"/>
      <c r="U441"/>
      <c r="V441"/>
      <c r="W441"/>
      <c r="X441"/>
      <c r="Y441"/>
      <c r="Z441"/>
      <c r="AA441"/>
    </row>
    <row r="442" spans="1:27" s="27" customFormat="1" ht="15.6" x14ac:dyDescent="0.3">
      <c r="A442"/>
      <c r="B442"/>
      <c r="C442"/>
      <c r="D442"/>
      <c r="E442"/>
      <c r="F442"/>
      <c r="G442"/>
      <c r="H442"/>
      <c r="I442"/>
      <c r="J442"/>
      <c r="K442"/>
      <c r="L442"/>
      <c r="M442"/>
      <c r="N442"/>
      <c r="O442"/>
      <c r="P442"/>
      <c r="Q442"/>
      <c r="R442"/>
      <c r="S442"/>
      <c r="T442"/>
      <c r="U442"/>
      <c r="V442"/>
      <c r="W442"/>
      <c r="X442"/>
      <c r="Y442"/>
      <c r="Z442"/>
      <c r="AA442"/>
    </row>
    <row r="443" spans="1:27" s="27" customFormat="1" ht="15.6" x14ac:dyDescent="0.3">
      <c r="A443"/>
      <c r="B443"/>
      <c r="C443"/>
      <c r="D443"/>
      <c r="E443"/>
      <c r="F443"/>
      <c r="G443"/>
      <c r="H443"/>
      <c r="I443"/>
      <c r="J443"/>
      <c r="K443"/>
      <c r="L443"/>
      <c r="M443"/>
      <c r="N443"/>
      <c r="O443"/>
      <c r="P443"/>
      <c r="Q443"/>
      <c r="R443"/>
      <c r="S443"/>
      <c r="T443"/>
      <c r="U443"/>
      <c r="V443"/>
      <c r="W443"/>
      <c r="X443"/>
      <c r="Y443"/>
      <c r="Z443"/>
      <c r="AA443"/>
    </row>
    <row r="444" spans="1:27" s="27" customFormat="1" ht="15.6" x14ac:dyDescent="0.3">
      <c r="A444"/>
      <c r="B444"/>
      <c r="C444"/>
      <c r="D444"/>
      <c r="E444"/>
      <c r="F444"/>
      <c r="G444"/>
      <c r="H444"/>
      <c r="I444"/>
      <c r="J444"/>
      <c r="K444"/>
      <c r="L444"/>
      <c r="M444"/>
      <c r="N444"/>
      <c r="O444"/>
      <c r="P444"/>
      <c r="Q444"/>
      <c r="R444"/>
      <c r="S444"/>
      <c r="T444"/>
      <c r="U444"/>
      <c r="V444"/>
      <c r="W444"/>
      <c r="X444"/>
      <c r="Y444"/>
      <c r="Z444"/>
      <c r="AA444"/>
    </row>
    <row r="445" spans="1:27" s="27" customFormat="1" ht="15.6" x14ac:dyDescent="0.3">
      <c r="A445"/>
      <c r="B445"/>
      <c r="C445"/>
      <c r="D445"/>
      <c r="E445"/>
      <c r="F445"/>
      <c r="G445"/>
      <c r="H445"/>
      <c r="I445"/>
      <c r="J445"/>
      <c r="K445"/>
      <c r="L445"/>
      <c r="M445"/>
      <c r="N445"/>
      <c r="O445"/>
      <c r="P445"/>
      <c r="Q445"/>
      <c r="R445"/>
      <c r="S445"/>
      <c r="T445"/>
      <c r="U445"/>
      <c r="V445"/>
      <c r="W445"/>
      <c r="X445"/>
      <c r="Y445"/>
      <c r="Z445"/>
      <c r="AA445"/>
    </row>
    <row r="446" spans="1:27" s="27" customFormat="1" ht="15.6" x14ac:dyDescent="0.3">
      <c r="A446"/>
      <c r="B446"/>
      <c r="C446"/>
      <c r="D446"/>
      <c r="E446"/>
      <c r="F446"/>
      <c r="G446"/>
      <c r="H446"/>
      <c r="I446"/>
      <c r="J446"/>
      <c r="K446"/>
      <c r="L446"/>
      <c r="M446"/>
      <c r="N446"/>
      <c r="O446"/>
      <c r="P446"/>
      <c r="Q446"/>
      <c r="R446"/>
      <c r="S446"/>
      <c r="T446"/>
      <c r="U446"/>
      <c r="V446"/>
      <c r="W446"/>
      <c r="X446"/>
      <c r="Y446"/>
      <c r="Z446"/>
      <c r="AA446"/>
    </row>
    <row r="447" spans="1:27" s="27" customFormat="1" ht="15.6" x14ac:dyDescent="0.3">
      <c r="A447"/>
      <c r="B447"/>
      <c r="C447"/>
      <c r="D447"/>
      <c r="E447"/>
      <c r="F447"/>
      <c r="G447"/>
      <c r="H447"/>
      <c r="I447"/>
      <c r="J447"/>
      <c r="K447"/>
      <c r="L447"/>
      <c r="M447"/>
      <c r="N447"/>
      <c r="O447"/>
      <c r="P447"/>
      <c r="Q447"/>
      <c r="R447"/>
      <c r="S447"/>
      <c r="T447"/>
      <c r="U447"/>
      <c r="V447"/>
      <c r="W447"/>
      <c r="X447"/>
      <c r="Y447"/>
      <c r="Z447"/>
      <c r="AA447"/>
    </row>
    <row r="448" spans="1:27" s="27" customFormat="1" ht="15.6" x14ac:dyDescent="0.3">
      <c r="A448"/>
      <c r="B448"/>
      <c r="C448"/>
      <c r="D448"/>
      <c r="E448"/>
      <c r="F448"/>
      <c r="G448"/>
      <c r="H448"/>
      <c r="I448"/>
      <c r="J448"/>
      <c r="K448"/>
      <c r="L448"/>
      <c r="M448"/>
      <c r="N448"/>
      <c r="O448"/>
      <c r="P448"/>
      <c r="Q448"/>
      <c r="R448"/>
      <c r="S448"/>
      <c r="T448"/>
      <c r="U448"/>
      <c r="V448"/>
      <c r="W448"/>
      <c r="X448"/>
      <c r="Y448"/>
      <c r="Z448"/>
      <c r="AA448"/>
    </row>
    <row r="449" spans="1:27" s="27" customFormat="1" ht="15.6" x14ac:dyDescent="0.3">
      <c r="A449"/>
      <c r="B449"/>
      <c r="C449"/>
      <c r="D449"/>
      <c r="E449"/>
      <c r="F449"/>
      <c r="G449"/>
      <c r="H449"/>
      <c r="I449"/>
      <c r="J449"/>
      <c r="K449"/>
      <c r="L449"/>
      <c r="M449"/>
      <c r="N449"/>
      <c r="O449"/>
      <c r="P449"/>
      <c r="Q449"/>
      <c r="R449"/>
      <c r="S449"/>
      <c r="T449"/>
      <c r="U449"/>
      <c r="V449"/>
      <c r="W449"/>
      <c r="X449"/>
      <c r="Y449"/>
      <c r="Z449"/>
      <c r="AA449"/>
    </row>
    <row r="450" spans="1:27" s="27" customFormat="1" ht="15.6" x14ac:dyDescent="0.3">
      <c r="A450"/>
      <c r="B450"/>
      <c r="C450"/>
      <c r="D450"/>
      <c r="E450"/>
      <c r="F450"/>
      <c r="G450"/>
      <c r="H450"/>
      <c r="I450"/>
      <c r="J450"/>
      <c r="K450"/>
      <c r="L450"/>
      <c r="M450"/>
      <c r="N450"/>
      <c r="O450"/>
      <c r="P450"/>
      <c r="Q450"/>
      <c r="R450"/>
      <c r="S450"/>
      <c r="T450"/>
      <c r="U450"/>
      <c r="V450"/>
      <c r="W450"/>
      <c r="X450"/>
      <c r="Y450"/>
      <c r="Z450"/>
      <c r="AA450"/>
    </row>
    <row r="451" spans="1:27" s="27" customFormat="1" ht="15.6" x14ac:dyDescent="0.3">
      <c r="A451"/>
      <c r="B451"/>
      <c r="C451"/>
      <c r="D451"/>
      <c r="E451"/>
      <c r="F451"/>
      <c r="G451"/>
      <c r="H451"/>
      <c r="I451"/>
      <c r="J451"/>
      <c r="K451"/>
      <c r="L451"/>
      <c r="M451"/>
      <c r="N451"/>
      <c r="O451"/>
      <c r="P451"/>
      <c r="Q451"/>
      <c r="R451"/>
      <c r="S451"/>
      <c r="T451"/>
      <c r="U451"/>
      <c r="V451"/>
      <c r="W451"/>
      <c r="X451"/>
      <c r="Y451"/>
      <c r="Z451"/>
      <c r="AA451"/>
    </row>
    <row r="452" spans="1:27" s="27" customFormat="1" ht="15.6" x14ac:dyDescent="0.3">
      <c r="A452"/>
      <c r="B452"/>
      <c r="C452"/>
      <c r="D452"/>
      <c r="E452"/>
      <c r="F452"/>
      <c r="G452"/>
      <c r="H452"/>
      <c r="I452"/>
      <c r="J452"/>
      <c r="K452"/>
      <c r="L452"/>
      <c r="M452"/>
      <c r="N452"/>
      <c r="O452"/>
      <c r="P452"/>
      <c r="Q452"/>
      <c r="R452"/>
      <c r="S452"/>
      <c r="T452"/>
      <c r="U452"/>
      <c r="V452"/>
      <c r="W452"/>
      <c r="X452"/>
      <c r="Y452"/>
      <c r="Z452"/>
      <c r="AA452"/>
    </row>
    <row r="453" spans="1:27" s="27" customFormat="1" ht="15.6" x14ac:dyDescent="0.3">
      <c r="A453"/>
      <c r="B453"/>
      <c r="C453"/>
      <c r="D453"/>
      <c r="E453"/>
      <c r="F453"/>
      <c r="G453"/>
      <c r="H453"/>
      <c r="I453"/>
      <c r="J453"/>
      <c r="K453"/>
      <c r="L453"/>
      <c r="M453"/>
      <c r="N453"/>
      <c r="O453"/>
      <c r="P453"/>
      <c r="Q453"/>
      <c r="R453"/>
      <c r="S453"/>
      <c r="T453"/>
      <c r="U453"/>
      <c r="V453"/>
      <c r="W453"/>
      <c r="X453"/>
      <c r="Y453"/>
      <c r="Z453"/>
      <c r="AA453"/>
    </row>
    <row r="454" spans="1:27" s="27" customFormat="1" ht="15.6" x14ac:dyDescent="0.3">
      <c r="A454"/>
      <c r="B454"/>
      <c r="C454"/>
      <c r="D454"/>
      <c r="E454"/>
      <c r="F454"/>
      <c r="G454"/>
      <c r="H454"/>
      <c r="I454"/>
      <c r="J454"/>
      <c r="K454"/>
      <c r="L454"/>
      <c r="M454"/>
      <c r="N454"/>
      <c r="O454"/>
      <c r="P454"/>
      <c r="Q454"/>
      <c r="R454"/>
      <c r="S454"/>
      <c r="T454"/>
      <c r="U454"/>
      <c r="V454"/>
      <c r="W454"/>
      <c r="X454"/>
      <c r="Y454"/>
      <c r="Z454"/>
      <c r="AA454"/>
    </row>
    <row r="455" spans="1:27" s="27" customFormat="1" ht="15.6" x14ac:dyDescent="0.3">
      <c r="A455"/>
      <c r="B455"/>
      <c r="C455"/>
      <c r="D455"/>
      <c r="E455"/>
      <c r="F455"/>
      <c r="G455"/>
      <c r="H455"/>
      <c r="I455"/>
      <c r="J455"/>
      <c r="K455"/>
      <c r="L455"/>
      <c r="M455"/>
      <c r="N455"/>
      <c r="O455"/>
      <c r="P455"/>
      <c r="Q455"/>
      <c r="R455"/>
      <c r="S455"/>
      <c r="T455"/>
      <c r="U455"/>
      <c r="V455"/>
      <c r="W455"/>
      <c r="X455"/>
      <c r="Y455"/>
      <c r="Z455"/>
      <c r="AA455"/>
    </row>
    <row r="456" spans="1:27" s="27" customFormat="1" ht="15.6" x14ac:dyDescent="0.3">
      <c r="A456"/>
      <c r="B456"/>
      <c r="C456"/>
      <c r="D456"/>
      <c r="E456"/>
      <c r="F456"/>
      <c r="G456"/>
      <c r="H456"/>
      <c r="I456"/>
      <c r="J456"/>
      <c r="K456"/>
      <c r="L456"/>
      <c r="M456"/>
      <c r="N456"/>
      <c r="O456"/>
      <c r="P456"/>
      <c r="Q456"/>
      <c r="R456"/>
      <c r="S456"/>
      <c r="T456"/>
      <c r="U456"/>
      <c r="V456"/>
      <c r="W456"/>
      <c r="X456"/>
      <c r="Y456"/>
      <c r="Z456"/>
      <c r="AA456"/>
    </row>
    <row r="457" spans="1:27" s="27" customFormat="1" ht="15.6" x14ac:dyDescent="0.3">
      <c r="A457"/>
      <c r="B457"/>
      <c r="C457"/>
      <c r="D457"/>
      <c r="E457"/>
      <c r="F457"/>
      <c r="G457"/>
      <c r="H457"/>
      <c r="I457"/>
      <c r="J457"/>
      <c r="K457"/>
      <c r="L457"/>
      <c r="M457"/>
      <c r="N457"/>
      <c r="O457"/>
      <c r="P457"/>
      <c r="Q457"/>
      <c r="R457"/>
      <c r="S457"/>
      <c r="T457"/>
      <c r="U457"/>
      <c r="V457"/>
      <c r="W457"/>
      <c r="X457"/>
      <c r="Y457"/>
      <c r="Z457"/>
      <c r="AA457"/>
    </row>
    <row r="458" spans="1:27" s="27" customFormat="1" ht="15.6" x14ac:dyDescent="0.3">
      <c r="A458"/>
      <c r="B458"/>
      <c r="C458"/>
      <c r="D458"/>
      <c r="E458"/>
      <c r="F458"/>
      <c r="G458"/>
      <c r="H458"/>
      <c r="I458"/>
      <c r="J458"/>
      <c r="K458"/>
      <c r="L458"/>
      <c r="M458"/>
      <c r="N458"/>
      <c r="O458"/>
      <c r="P458"/>
      <c r="Q458"/>
      <c r="R458"/>
      <c r="S458"/>
      <c r="T458"/>
      <c r="U458"/>
      <c r="V458"/>
      <c r="W458"/>
      <c r="X458"/>
      <c r="Y458"/>
      <c r="Z458"/>
      <c r="AA458"/>
    </row>
    <row r="459" spans="1:27" s="27" customFormat="1" ht="15.6" x14ac:dyDescent="0.3">
      <c r="A459"/>
      <c r="B459"/>
      <c r="C459"/>
      <c r="D459"/>
      <c r="E459"/>
      <c r="F459"/>
      <c r="G459"/>
      <c r="H459"/>
      <c r="I459"/>
      <c r="J459"/>
      <c r="K459"/>
      <c r="L459"/>
      <c r="M459"/>
      <c r="N459"/>
      <c r="O459"/>
      <c r="P459"/>
      <c r="Q459"/>
      <c r="R459"/>
      <c r="S459"/>
      <c r="T459"/>
      <c r="U459"/>
      <c r="V459"/>
      <c r="W459"/>
      <c r="X459"/>
      <c r="Y459"/>
      <c r="Z459"/>
      <c r="AA459"/>
    </row>
    <row r="460" spans="1:27" s="27" customFormat="1" ht="15.6" x14ac:dyDescent="0.3">
      <c r="A460"/>
      <c r="B460"/>
      <c r="C460"/>
      <c r="D460"/>
      <c r="E460"/>
      <c r="F460"/>
      <c r="G460"/>
      <c r="H460"/>
      <c r="I460"/>
      <c r="J460"/>
      <c r="K460"/>
      <c r="L460"/>
      <c r="M460"/>
      <c r="N460"/>
      <c r="O460"/>
      <c r="P460"/>
      <c r="Q460"/>
      <c r="R460"/>
      <c r="S460"/>
      <c r="T460"/>
      <c r="U460"/>
      <c r="V460"/>
      <c r="W460"/>
      <c r="X460"/>
      <c r="Y460"/>
      <c r="Z460"/>
      <c r="AA460"/>
    </row>
    <row r="461" spans="1:27" s="27" customFormat="1" ht="15.6" x14ac:dyDescent="0.3">
      <c r="A461"/>
      <c r="B461"/>
      <c r="C461"/>
      <c r="D461"/>
      <c r="E461"/>
      <c r="F461"/>
      <c r="G461"/>
      <c r="H461"/>
      <c r="I461"/>
      <c r="J461"/>
      <c r="K461"/>
      <c r="L461"/>
      <c r="M461"/>
      <c r="N461"/>
      <c r="O461"/>
      <c r="P461"/>
      <c r="Q461"/>
      <c r="R461"/>
      <c r="S461"/>
      <c r="T461"/>
      <c r="U461"/>
      <c r="V461"/>
      <c r="W461"/>
      <c r="X461"/>
      <c r="Y461"/>
      <c r="Z461"/>
      <c r="AA461"/>
    </row>
    <row r="462" spans="1:27" s="27" customFormat="1" ht="15.6" x14ac:dyDescent="0.3">
      <c r="A462"/>
      <c r="B462"/>
      <c r="C462"/>
      <c r="D462"/>
      <c r="E462"/>
      <c r="F462"/>
      <c r="G462"/>
      <c r="H462"/>
      <c r="I462"/>
      <c r="J462"/>
      <c r="K462"/>
      <c r="L462"/>
      <c r="M462"/>
      <c r="N462"/>
      <c r="O462"/>
      <c r="P462"/>
      <c r="Q462"/>
      <c r="R462"/>
      <c r="S462"/>
      <c r="T462"/>
      <c r="U462"/>
      <c r="V462"/>
      <c r="W462"/>
      <c r="X462"/>
      <c r="Y462"/>
      <c r="Z462"/>
      <c r="AA462"/>
    </row>
    <row r="463" spans="1:27" s="27" customFormat="1" ht="15.6" x14ac:dyDescent="0.3">
      <c r="A463"/>
      <c r="B463"/>
      <c r="C463"/>
      <c r="D463"/>
      <c r="E463"/>
      <c r="F463"/>
      <c r="G463"/>
      <c r="H463"/>
      <c r="I463"/>
      <c r="J463"/>
      <c r="K463"/>
      <c r="L463"/>
      <c r="M463"/>
      <c r="N463"/>
      <c r="O463"/>
      <c r="P463"/>
      <c r="Q463"/>
      <c r="R463"/>
      <c r="S463"/>
      <c r="T463"/>
      <c r="U463"/>
      <c r="V463"/>
      <c r="W463"/>
      <c r="X463"/>
      <c r="Y463"/>
      <c r="Z463"/>
      <c r="AA463"/>
    </row>
    <row r="464" spans="1:27" s="27" customFormat="1" ht="15.6" x14ac:dyDescent="0.3">
      <c r="A464"/>
      <c r="B464"/>
      <c r="C464"/>
      <c r="D464"/>
      <c r="E464"/>
      <c r="F464"/>
      <c r="G464"/>
      <c r="H464"/>
      <c r="I464"/>
      <c r="J464"/>
      <c r="K464"/>
      <c r="L464"/>
      <c r="M464"/>
      <c r="N464"/>
      <c r="O464"/>
      <c r="P464"/>
      <c r="Q464"/>
      <c r="R464"/>
      <c r="S464"/>
      <c r="T464"/>
      <c r="U464"/>
      <c r="V464"/>
      <c r="W464"/>
      <c r="X464"/>
      <c r="Y464"/>
      <c r="Z464"/>
      <c r="AA464"/>
    </row>
    <row r="465" spans="1:33" s="27" customFormat="1" ht="15.6" x14ac:dyDescent="0.3">
      <c r="A465"/>
      <c r="B465"/>
      <c r="C465"/>
      <c r="D465"/>
      <c r="E465"/>
      <c r="F465"/>
      <c r="G465"/>
      <c r="H465"/>
      <c r="I465"/>
      <c r="J465"/>
      <c r="K465"/>
      <c r="L465"/>
      <c r="M465"/>
      <c r="N465"/>
      <c r="O465"/>
      <c r="P465"/>
      <c r="Q465"/>
      <c r="R465"/>
      <c r="S465"/>
      <c r="T465"/>
      <c r="U465"/>
      <c r="V465"/>
      <c r="W465"/>
      <c r="X465"/>
      <c r="Y465"/>
      <c r="Z465"/>
      <c r="AA465"/>
    </row>
    <row r="466" spans="1:33" s="27" customFormat="1" ht="15.6" x14ac:dyDescent="0.3">
      <c r="A466"/>
      <c r="B466"/>
      <c r="C466"/>
      <c r="D466"/>
      <c r="E466"/>
      <c r="F466"/>
      <c r="G466"/>
      <c r="H466"/>
      <c r="I466"/>
      <c r="J466"/>
      <c r="K466"/>
      <c r="L466"/>
      <c r="M466"/>
      <c r="N466"/>
      <c r="O466"/>
      <c r="P466"/>
      <c r="Q466"/>
      <c r="R466"/>
      <c r="S466"/>
      <c r="T466"/>
      <c r="U466"/>
      <c r="V466"/>
      <c r="W466"/>
      <c r="X466"/>
      <c r="Y466"/>
      <c r="Z466"/>
      <c r="AA466"/>
      <c r="AB466" s="23"/>
      <c r="AC466" s="24"/>
      <c r="AD466" s="25"/>
      <c r="AE466" s="23"/>
      <c r="AF466" s="23"/>
      <c r="AG466" s="26"/>
    </row>
    <row r="467" spans="1:33" s="27" customFormat="1" ht="15.6" x14ac:dyDescent="0.3">
      <c r="A467"/>
      <c r="B467"/>
      <c r="C467"/>
      <c r="D467"/>
      <c r="E467"/>
      <c r="F467"/>
      <c r="G467"/>
      <c r="H467"/>
      <c r="I467"/>
      <c r="J467"/>
      <c r="K467"/>
      <c r="L467"/>
      <c r="M467"/>
      <c r="N467"/>
      <c r="O467"/>
      <c r="P467"/>
      <c r="Q467"/>
      <c r="R467"/>
      <c r="S467"/>
      <c r="T467"/>
      <c r="U467"/>
      <c r="V467"/>
      <c r="W467"/>
      <c r="X467"/>
      <c r="Y467"/>
      <c r="Z467"/>
      <c r="AA467"/>
    </row>
    <row r="468" spans="1:33" s="27" customFormat="1" ht="15.6" x14ac:dyDescent="0.3">
      <c r="A468"/>
      <c r="B468"/>
      <c r="C468"/>
      <c r="D468"/>
      <c r="E468"/>
      <c r="F468"/>
      <c r="G468"/>
      <c r="H468"/>
      <c r="I468"/>
      <c r="J468"/>
      <c r="K468"/>
      <c r="L468"/>
      <c r="M468"/>
      <c r="N468"/>
      <c r="O468"/>
      <c r="P468"/>
      <c r="Q468"/>
      <c r="R468"/>
      <c r="S468"/>
      <c r="T468"/>
      <c r="U468"/>
      <c r="V468"/>
      <c r="W468"/>
      <c r="X468"/>
      <c r="Y468"/>
      <c r="Z468"/>
      <c r="AA468"/>
    </row>
    <row r="469" spans="1:33" s="27" customFormat="1" ht="15.6" x14ac:dyDescent="0.3">
      <c r="A469"/>
      <c r="B469"/>
      <c r="C469"/>
      <c r="D469"/>
      <c r="E469"/>
      <c r="F469"/>
      <c r="G469"/>
      <c r="H469"/>
      <c r="I469"/>
      <c r="J469"/>
      <c r="K469"/>
      <c r="L469"/>
      <c r="M469"/>
      <c r="N469"/>
      <c r="O469"/>
      <c r="P469"/>
      <c r="Q469"/>
      <c r="R469"/>
      <c r="S469"/>
      <c r="T469"/>
      <c r="U469"/>
      <c r="V469"/>
      <c r="W469"/>
      <c r="X469"/>
      <c r="Y469"/>
      <c r="Z469"/>
      <c r="AA469"/>
    </row>
    <row r="470" spans="1:33" s="27" customFormat="1" ht="15.6" x14ac:dyDescent="0.3">
      <c r="A470"/>
      <c r="B470"/>
      <c r="C470"/>
      <c r="D470"/>
      <c r="E470"/>
      <c r="F470"/>
      <c r="G470"/>
      <c r="H470"/>
      <c r="I470"/>
      <c r="J470"/>
      <c r="K470"/>
      <c r="L470"/>
      <c r="M470"/>
      <c r="N470"/>
      <c r="O470"/>
      <c r="P470"/>
      <c r="Q470"/>
      <c r="R470"/>
      <c r="S470"/>
      <c r="T470"/>
      <c r="U470"/>
      <c r="V470"/>
      <c r="W470"/>
      <c r="X470"/>
      <c r="Y470"/>
      <c r="Z470"/>
      <c r="AA470"/>
    </row>
    <row r="471" spans="1:33" s="27" customFormat="1" ht="15.6" x14ac:dyDescent="0.3">
      <c r="A471"/>
      <c r="B471"/>
      <c r="C471"/>
      <c r="D471"/>
      <c r="E471"/>
      <c r="F471"/>
      <c r="G471"/>
      <c r="H471"/>
      <c r="I471"/>
      <c r="J471"/>
      <c r="K471"/>
      <c r="L471"/>
      <c r="M471"/>
      <c r="N471"/>
      <c r="O471"/>
      <c r="P471"/>
      <c r="Q471"/>
      <c r="R471"/>
      <c r="S471"/>
      <c r="T471"/>
      <c r="U471"/>
      <c r="V471"/>
      <c r="W471"/>
      <c r="X471"/>
      <c r="Y471"/>
      <c r="Z471"/>
      <c r="AA471"/>
    </row>
    <row r="472" spans="1:33" s="27" customFormat="1" ht="15.6" x14ac:dyDescent="0.3">
      <c r="A472"/>
      <c r="B472"/>
      <c r="C472"/>
      <c r="D472"/>
      <c r="E472"/>
      <c r="F472"/>
      <c r="G472"/>
      <c r="H472"/>
      <c r="I472"/>
      <c r="J472"/>
      <c r="K472"/>
      <c r="L472"/>
      <c r="M472"/>
      <c r="N472"/>
      <c r="O472"/>
      <c r="P472"/>
      <c r="Q472"/>
      <c r="R472"/>
      <c r="S472"/>
      <c r="T472"/>
      <c r="U472"/>
      <c r="V472"/>
      <c r="W472"/>
      <c r="X472"/>
      <c r="Y472"/>
      <c r="Z472"/>
      <c r="AA472"/>
    </row>
    <row r="473" spans="1:33" s="27" customFormat="1" ht="15.6" x14ac:dyDescent="0.3">
      <c r="A473"/>
      <c r="B473"/>
      <c r="C473"/>
      <c r="D473"/>
      <c r="E473"/>
      <c r="F473"/>
      <c r="G473"/>
      <c r="H473"/>
      <c r="I473"/>
      <c r="J473"/>
      <c r="K473"/>
      <c r="L473"/>
      <c r="M473"/>
      <c r="N473"/>
      <c r="O473"/>
      <c r="P473"/>
      <c r="Q473"/>
      <c r="R473"/>
      <c r="S473"/>
      <c r="T473"/>
      <c r="U473"/>
      <c r="V473"/>
      <c r="W473"/>
      <c r="X473"/>
      <c r="Y473"/>
      <c r="Z473"/>
      <c r="AA473"/>
    </row>
    <row r="474" spans="1:33" s="27" customFormat="1" ht="15.6" x14ac:dyDescent="0.3">
      <c r="A474"/>
      <c r="B474"/>
      <c r="C474"/>
      <c r="D474"/>
      <c r="E474"/>
      <c r="F474"/>
      <c r="G474"/>
      <c r="H474"/>
      <c r="I474"/>
      <c r="J474"/>
      <c r="K474"/>
      <c r="L474"/>
      <c r="M474"/>
      <c r="N474"/>
      <c r="O474"/>
      <c r="P474"/>
      <c r="Q474"/>
      <c r="R474"/>
      <c r="S474"/>
      <c r="T474"/>
      <c r="U474"/>
      <c r="V474"/>
      <c r="W474"/>
      <c r="X474"/>
      <c r="Y474"/>
      <c r="Z474"/>
      <c r="AA474"/>
    </row>
    <row r="475" spans="1:33" s="27" customFormat="1" ht="15.6" x14ac:dyDescent="0.3">
      <c r="A475"/>
      <c r="B475"/>
      <c r="C475"/>
      <c r="D475"/>
      <c r="E475"/>
      <c r="F475"/>
      <c r="G475"/>
      <c r="H475"/>
      <c r="I475"/>
      <c r="J475"/>
      <c r="K475"/>
      <c r="L475"/>
      <c r="M475"/>
      <c r="N475"/>
      <c r="O475"/>
      <c r="P475"/>
      <c r="Q475"/>
      <c r="R475"/>
      <c r="S475"/>
      <c r="T475"/>
      <c r="U475"/>
      <c r="V475"/>
      <c r="W475"/>
      <c r="X475"/>
      <c r="Y475"/>
      <c r="Z475"/>
      <c r="AA475"/>
      <c r="AB475" s="23"/>
      <c r="AC475" s="24"/>
      <c r="AD475" s="25"/>
      <c r="AE475" s="23"/>
      <c r="AF475" s="23"/>
      <c r="AG475" s="26"/>
    </row>
    <row r="476" spans="1:33" s="27" customFormat="1" ht="15.6" x14ac:dyDescent="0.3">
      <c r="A476"/>
      <c r="B476"/>
      <c r="C476"/>
      <c r="D476"/>
      <c r="E476"/>
      <c r="F476"/>
      <c r="G476"/>
      <c r="H476"/>
      <c r="I476"/>
      <c r="J476"/>
      <c r="K476"/>
      <c r="L476"/>
      <c r="M476"/>
      <c r="N476"/>
      <c r="O476"/>
      <c r="P476"/>
      <c r="Q476"/>
      <c r="R476"/>
      <c r="S476"/>
      <c r="T476"/>
      <c r="U476"/>
      <c r="V476"/>
      <c r="W476"/>
      <c r="X476"/>
      <c r="Y476"/>
      <c r="Z476"/>
      <c r="AA476"/>
    </row>
    <row r="477" spans="1:33" s="27" customFormat="1" ht="15.6" x14ac:dyDescent="0.3">
      <c r="A477"/>
      <c r="B477"/>
      <c r="C477"/>
      <c r="D477"/>
      <c r="E477"/>
      <c r="F477"/>
      <c r="G477"/>
      <c r="H477"/>
      <c r="I477"/>
      <c r="J477"/>
      <c r="K477"/>
      <c r="L477"/>
      <c r="M477"/>
      <c r="N477"/>
      <c r="O477"/>
      <c r="P477"/>
      <c r="Q477"/>
      <c r="R477"/>
      <c r="S477"/>
      <c r="T477"/>
      <c r="U477"/>
      <c r="V477"/>
      <c r="W477"/>
      <c r="X477"/>
      <c r="Y477"/>
      <c r="Z477"/>
      <c r="AA477"/>
    </row>
    <row r="478" spans="1:33" s="27" customFormat="1" ht="15.6" x14ac:dyDescent="0.3">
      <c r="A478"/>
      <c r="B478"/>
      <c r="C478"/>
      <c r="D478"/>
      <c r="E478"/>
      <c r="F478"/>
      <c r="G478"/>
      <c r="H478"/>
      <c r="I478"/>
      <c r="J478"/>
      <c r="K478"/>
      <c r="L478"/>
      <c r="M478"/>
      <c r="N478"/>
      <c r="O478"/>
      <c r="P478"/>
      <c r="Q478"/>
      <c r="R478"/>
      <c r="S478"/>
      <c r="T478"/>
      <c r="U478"/>
      <c r="V478"/>
      <c r="W478"/>
      <c r="X478"/>
      <c r="Y478"/>
      <c r="Z478"/>
      <c r="AA478"/>
    </row>
    <row r="479" spans="1:33" s="27" customFormat="1" ht="15.6" x14ac:dyDescent="0.3">
      <c r="A479"/>
      <c r="B479"/>
      <c r="C479"/>
      <c r="D479"/>
      <c r="E479"/>
      <c r="F479"/>
      <c r="G479"/>
      <c r="H479"/>
      <c r="I479"/>
      <c r="J479"/>
      <c r="K479"/>
      <c r="L479"/>
      <c r="M479"/>
      <c r="N479"/>
      <c r="O479"/>
      <c r="P479"/>
      <c r="Q479"/>
      <c r="R479"/>
      <c r="S479"/>
      <c r="T479"/>
      <c r="U479"/>
      <c r="V479"/>
      <c r="W479"/>
      <c r="X479"/>
      <c r="Y479"/>
      <c r="Z479"/>
      <c r="AA479"/>
    </row>
    <row r="480" spans="1:33" s="27" customFormat="1" ht="15.6" x14ac:dyDescent="0.3">
      <c r="A480"/>
      <c r="B480"/>
      <c r="C480"/>
      <c r="D480"/>
      <c r="E480"/>
      <c r="F480"/>
      <c r="G480"/>
      <c r="H480"/>
      <c r="I480"/>
      <c r="J480"/>
      <c r="K480"/>
      <c r="L480"/>
      <c r="M480"/>
      <c r="N480"/>
      <c r="O480"/>
      <c r="P480"/>
      <c r="Q480"/>
      <c r="R480"/>
      <c r="S480"/>
      <c r="T480"/>
      <c r="U480"/>
      <c r="V480"/>
      <c r="W480"/>
      <c r="X480"/>
      <c r="Y480"/>
      <c r="Z480"/>
      <c r="AA480"/>
    </row>
    <row r="481" spans="1:27" s="27" customFormat="1" ht="15.6" x14ac:dyDescent="0.3">
      <c r="A481"/>
      <c r="B481"/>
      <c r="C481"/>
      <c r="D481"/>
      <c r="E481"/>
      <c r="F481"/>
      <c r="G481"/>
      <c r="H481"/>
      <c r="I481"/>
      <c r="J481"/>
      <c r="K481"/>
      <c r="L481"/>
      <c r="M481"/>
      <c r="N481"/>
      <c r="O481"/>
      <c r="P481"/>
      <c r="Q481"/>
      <c r="R481"/>
      <c r="S481"/>
      <c r="T481"/>
      <c r="U481"/>
      <c r="V481"/>
      <c r="W481"/>
      <c r="X481"/>
      <c r="Y481"/>
      <c r="Z481"/>
      <c r="AA481"/>
    </row>
    <row r="482" spans="1:27" s="27" customFormat="1" ht="15.6" x14ac:dyDescent="0.3">
      <c r="A482"/>
      <c r="B482"/>
      <c r="C482"/>
      <c r="D482"/>
      <c r="E482"/>
      <c r="F482"/>
      <c r="G482"/>
      <c r="H482"/>
      <c r="I482"/>
      <c r="J482"/>
      <c r="K482"/>
      <c r="L482"/>
      <c r="M482"/>
      <c r="N482"/>
      <c r="O482"/>
      <c r="P482"/>
      <c r="Q482"/>
      <c r="R482"/>
      <c r="S482"/>
      <c r="T482"/>
      <c r="U482"/>
      <c r="V482"/>
      <c r="W482"/>
      <c r="X482"/>
      <c r="Y482"/>
      <c r="Z482"/>
      <c r="AA482"/>
    </row>
    <row r="483" spans="1:27" s="27" customFormat="1" ht="15.6" x14ac:dyDescent="0.3">
      <c r="A483"/>
      <c r="B483"/>
      <c r="C483"/>
      <c r="D483"/>
      <c r="E483"/>
      <c r="F483"/>
      <c r="G483"/>
      <c r="H483"/>
      <c r="I483"/>
      <c r="J483"/>
      <c r="K483"/>
      <c r="L483"/>
      <c r="M483"/>
      <c r="N483"/>
      <c r="O483"/>
      <c r="P483"/>
      <c r="Q483"/>
      <c r="R483"/>
      <c r="S483"/>
      <c r="T483"/>
      <c r="U483"/>
      <c r="V483"/>
      <c r="W483"/>
      <c r="X483"/>
      <c r="Y483"/>
      <c r="Z483"/>
      <c r="AA483"/>
    </row>
    <row r="484" spans="1:27" s="27" customFormat="1" ht="15.6" x14ac:dyDescent="0.3">
      <c r="A484"/>
      <c r="B484"/>
      <c r="C484"/>
      <c r="D484"/>
      <c r="E484"/>
      <c r="F484"/>
      <c r="G484"/>
      <c r="H484"/>
      <c r="I484"/>
      <c r="J484"/>
      <c r="K484"/>
      <c r="L484"/>
      <c r="M484"/>
      <c r="N484"/>
      <c r="O484"/>
      <c r="P484"/>
      <c r="Q484"/>
      <c r="R484"/>
      <c r="S484"/>
      <c r="T484"/>
      <c r="U484"/>
      <c r="V484"/>
      <c r="W484"/>
      <c r="X484"/>
      <c r="Y484"/>
      <c r="Z484"/>
      <c r="AA484"/>
    </row>
    <row r="485" spans="1:27" s="27" customFormat="1" ht="15.6" x14ac:dyDescent="0.3">
      <c r="A485"/>
      <c r="B485"/>
      <c r="C485"/>
      <c r="D485"/>
      <c r="E485"/>
      <c r="F485"/>
      <c r="G485"/>
      <c r="H485"/>
      <c r="I485"/>
      <c r="J485"/>
      <c r="K485"/>
      <c r="L485"/>
      <c r="M485"/>
      <c r="N485"/>
      <c r="O485"/>
      <c r="P485"/>
      <c r="Q485"/>
      <c r="R485"/>
      <c r="S485"/>
      <c r="T485"/>
      <c r="U485"/>
      <c r="V485"/>
      <c r="W485"/>
      <c r="X485"/>
      <c r="Y485"/>
      <c r="Z485"/>
      <c r="AA485"/>
    </row>
    <row r="486" spans="1:27" s="27" customFormat="1" ht="15.6" x14ac:dyDescent="0.3">
      <c r="A486"/>
      <c r="B486"/>
      <c r="C486"/>
      <c r="D486"/>
      <c r="E486"/>
      <c r="F486"/>
      <c r="G486"/>
      <c r="H486"/>
      <c r="I486"/>
      <c r="J486"/>
      <c r="K486"/>
      <c r="L486"/>
      <c r="M486"/>
      <c r="N486"/>
      <c r="O486"/>
      <c r="P486"/>
      <c r="Q486"/>
      <c r="R486"/>
      <c r="S486"/>
      <c r="T486"/>
      <c r="U486"/>
      <c r="V486"/>
      <c r="W486"/>
      <c r="X486"/>
      <c r="Y486"/>
      <c r="Z486"/>
      <c r="AA486"/>
    </row>
    <row r="487" spans="1:27" s="27" customFormat="1" ht="15.6" x14ac:dyDescent="0.3">
      <c r="A487"/>
      <c r="B487"/>
      <c r="C487"/>
      <c r="D487"/>
      <c r="E487"/>
      <c r="F487"/>
      <c r="G487"/>
      <c r="H487"/>
      <c r="I487"/>
      <c r="J487"/>
      <c r="K487"/>
      <c r="L487"/>
      <c r="M487"/>
      <c r="N487"/>
      <c r="O487"/>
      <c r="P487"/>
      <c r="Q487"/>
      <c r="R487"/>
      <c r="S487"/>
      <c r="T487"/>
      <c r="U487"/>
      <c r="V487"/>
      <c r="W487"/>
      <c r="X487"/>
      <c r="Y487"/>
      <c r="Z487"/>
      <c r="AA487"/>
    </row>
    <row r="488" spans="1:27" s="27" customFormat="1" ht="15.6" x14ac:dyDescent="0.3">
      <c r="A488"/>
      <c r="B488"/>
      <c r="C488"/>
      <c r="D488"/>
      <c r="E488"/>
      <c r="F488"/>
      <c r="G488"/>
      <c r="H488"/>
      <c r="I488"/>
      <c r="J488"/>
      <c r="K488"/>
      <c r="L488"/>
      <c r="M488"/>
      <c r="N488"/>
      <c r="O488"/>
      <c r="P488"/>
      <c r="Q488"/>
      <c r="R488"/>
      <c r="S488"/>
      <c r="T488"/>
      <c r="U488"/>
      <c r="V488"/>
      <c r="W488"/>
      <c r="X488"/>
      <c r="Y488"/>
      <c r="Z488"/>
      <c r="AA488"/>
    </row>
    <row r="489" spans="1:27" s="27" customFormat="1" ht="15.6" x14ac:dyDescent="0.3">
      <c r="A489"/>
      <c r="B489"/>
      <c r="C489"/>
      <c r="D489"/>
      <c r="E489"/>
      <c r="F489"/>
      <c r="G489"/>
      <c r="H489"/>
      <c r="I489"/>
      <c r="J489"/>
      <c r="K489"/>
      <c r="L489"/>
      <c r="M489"/>
      <c r="N489"/>
      <c r="O489"/>
      <c r="P489"/>
      <c r="Q489"/>
      <c r="R489"/>
      <c r="S489"/>
      <c r="T489"/>
      <c r="U489"/>
      <c r="V489"/>
      <c r="W489"/>
      <c r="X489"/>
      <c r="Y489"/>
      <c r="Z489"/>
      <c r="AA489"/>
    </row>
    <row r="490" spans="1:27" s="27" customFormat="1" ht="15.6" x14ac:dyDescent="0.3">
      <c r="A490"/>
      <c r="B490"/>
      <c r="C490"/>
      <c r="D490"/>
      <c r="E490"/>
      <c r="F490"/>
      <c r="G490"/>
      <c r="H490"/>
      <c r="I490"/>
      <c r="J490"/>
      <c r="K490"/>
      <c r="L490"/>
      <c r="M490"/>
      <c r="N490"/>
      <c r="O490"/>
      <c r="P490"/>
      <c r="Q490"/>
      <c r="R490"/>
      <c r="S490"/>
      <c r="T490"/>
      <c r="U490"/>
      <c r="V490"/>
      <c r="W490"/>
      <c r="X490"/>
      <c r="Y490"/>
      <c r="Z490"/>
      <c r="AA490"/>
    </row>
    <row r="491" spans="1:27" s="27" customFormat="1" ht="15.6" x14ac:dyDescent="0.3">
      <c r="A491"/>
      <c r="B491"/>
      <c r="C491"/>
      <c r="D491"/>
      <c r="E491"/>
      <c r="F491"/>
      <c r="G491"/>
      <c r="H491"/>
      <c r="I491"/>
      <c r="J491"/>
      <c r="K491"/>
      <c r="L491"/>
      <c r="M491"/>
      <c r="N491"/>
      <c r="O491"/>
      <c r="P491"/>
      <c r="Q491"/>
      <c r="R491"/>
      <c r="S491"/>
      <c r="T491"/>
      <c r="U491"/>
      <c r="V491"/>
      <c r="W491"/>
      <c r="X491"/>
      <c r="Y491"/>
      <c r="Z491"/>
      <c r="AA491"/>
    </row>
    <row r="492" spans="1:27" s="27" customFormat="1" ht="15.6" x14ac:dyDescent="0.3">
      <c r="A492"/>
      <c r="B492"/>
      <c r="C492"/>
      <c r="D492"/>
      <c r="E492"/>
      <c r="F492"/>
      <c r="G492"/>
      <c r="H492"/>
      <c r="I492"/>
      <c r="J492"/>
      <c r="K492"/>
      <c r="L492"/>
      <c r="M492"/>
      <c r="N492"/>
      <c r="O492"/>
      <c r="P492"/>
      <c r="Q492"/>
      <c r="R492"/>
      <c r="S492"/>
      <c r="T492"/>
      <c r="U492"/>
      <c r="V492"/>
      <c r="W492"/>
      <c r="X492"/>
      <c r="Y492"/>
      <c r="Z492"/>
      <c r="AA492"/>
    </row>
    <row r="493" spans="1:27" s="27" customFormat="1" ht="15.6" x14ac:dyDescent="0.3">
      <c r="A493"/>
      <c r="B493"/>
      <c r="C493"/>
      <c r="D493"/>
      <c r="E493"/>
      <c r="F493"/>
      <c r="G493"/>
      <c r="H493"/>
      <c r="I493"/>
      <c r="J493"/>
      <c r="K493"/>
      <c r="L493"/>
      <c r="M493"/>
      <c r="N493"/>
      <c r="O493"/>
      <c r="P493"/>
      <c r="Q493"/>
      <c r="R493"/>
      <c r="S493"/>
      <c r="T493"/>
      <c r="U493"/>
      <c r="V493"/>
      <c r="W493"/>
      <c r="X493"/>
      <c r="Y493"/>
      <c r="Z493"/>
      <c r="AA493"/>
    </row>
    <row r="494" spans="1:27" s="27" customFormat="1" ht="15.6" x14ac:dyDescent="0.3">
      <c r="A494"/>
      <c r="B494"/>
      <c r="C494"/>
      <c r="D494"/>
      <c r="E494"/>
      <c r="F494"/>
      <c r="G494"/>
      <c r="H494"/>
      <c r="I494"/>
      <c r="J494"/>
      <c r="K494"/>
      <c r="L494"/>
      <c r="M494"/>
      <c r="N494"/>
      <c r="O494"/>
      <c r="P494"/>
      <c r="Q494"/>
      <c r="R494"/>
      <c r="S494"/>
      <c r="T494"/>
      <c r="U494"/>
      <c r="V494"/>
      <c r="W494"/>
      <c r="X494"/>
      <c r="Y494"/>
      <c r="Z494"/>
      <c r="AA494"/>
    </row>
    <row r="495" spans="1:27" s="27" customFormat="1" ht="15.6" x14ac:dyDescent="0.3">
      <c r="A495"/>
      <c r="B495"/>
      <c r="C495"/>
      <c r="D495"/>
      <c r="E495"/>
      <c r="F495"/>
      <c r="G495"/>
      <c r="H495"/>
      <c r="I495"/>
      <c r="J495"/>
      <c r="K495"/>
      <c r="L495"/>
      <c r="M495"/>
      <c r="N495"/>
      <c r="O495"/>
      <c r="P495"/>
      <c r="Q495"/>
      <c r="R495"/>
      <c r="S495"/>
      <c r="T495"/>
      <c r="U495"/>
      <c r="V495"/>
      <c r="W495"/>
      <c r="X495"/>
      <c r="Y495"/>
      <c r="Z495"/>
      <c r="AA495"/>
    </row>
    <row r="496" spans="1:27" s="27" customFormat="1" ht="15.6" x14ac:dyDescent="0.3">
      <c r="A496"/>
      <c r="B496"/>
      <c r="C496"/>
      <c r="D496"/>
      <c r="E496"/>
      <c r="F496"/>
      <c r="G496"/>
      <c r="H496"/>
      <c r="I496"/>
      <c r="J496"/>
      <c r="K496"/>
      <c r="L496"/>
      <c r="M496"/>
      <c r="N496"/>
      <c r="O496"/>
      <c r="P496"/>
      <c r="Q496"/>
      <c r="R496"/>
      <c r="S496"/>
      <c r="T496"/>
      <c r="U496"/>
      <c r="V496"/>
      <c r="W496"/>
      <c r="X496"/>
      <c r="Y496"/>
      <c r="Z496"/>
      <c r="AA496"/>
    </row>
    <row r="497" spans="1:27" s="27" customFormat="1" ht="15.6" x14ac:dyDescent="0.3">
      <c r="A497"/>
      <c r="B497"/>
      <c r="C497"/>
      <c r="D497"/>
      <c r="E497"/>
      <c r="F497"/>
      <c r="G497"/>
      <c r="H497"/>
      <c r="I497"/>
      <c r="J497"/>
      <c r="K497"/>
      <c r="L497"/>
      <c r="M497"/>
      <c r="N497"/>
      <c r="O497"/>
      <c r="P497"/>
      <c r="Q497"/>
      <c r="R497"/>
      <c r="S497"/>
      <c r="T497"/>
      <c r="U497"/>
      <c r="V497"/>
      <c r="W497"/>
      <c r="X497"/>
      <c r="Y497"/>
      <c r="Z497"/>
      <c r="AA497"/>
    </row>
    <row r="498" spans="1:27" s="27" customFormat="1" ht="15.6" x14ac:dyDescent="0.3">
      <c r="A498"/>
      <c r="B498"/>
      <c r="C498"/>
      <c r="D498"/>
      <c r="E498"/>
      <c r="F498"/>
      <c r="G498"/>
      <c r="H498"/>
      <c r="I498"/>
      <c r="J498"/>
      <c r="K498"/>
      <c r="L498"/>
      <c r="M498"/>
      <c r="N498"/>
      <c r="O498"/>
      <c r="P498"/>
      <c r="Q498"/>
      <c r="R498"/>
      <c r="S498"/>
      <c r="T498"/>
      <c r="U498"/>
      <c r="V498"/>
      <c r="W498"/>
      <c r="X498"/>
      <c r="Y498"/>
      <c r="Z498"/>
      <c r="AA498"/>
    </row>
    <row r="499" spans="1:27" s="27" customFormat="1" ht="15.6" x14ac:dyDescent="0.3">
      <c r="A499"/>
      <c r="B499"/>
      <c r="C499"/>
      <c r="D499"/>
      <c r="E499"/>
      <c r="F499"/>
      <c r="G499"/>
      <c r="H499"/>
      <c r="I499"/>
      <c r="J499"/>
      <c r="K499"/>
      <c r="L499"/>
      <c r="M499"/>
      <c r="N499"/>
      <c r="O499"/>
      <c r="P499"/>
      <c r="Q499"/>
      <c r="R499"/>
      <c r="S499"/>
      <c r="T499"/>
      <c r="U499"/>
      <c r="V499"/>
      <c r="W499"/>
      <c r="X499"/>
      <c r="Y499"/>
      <c r="Z499"/>
      <c r="AA499"/>
    </row>
    <row r="500" spans="1:27" s="27" customFormat="1" ht="15.6" x14ac:dyDescent="0.3">
      <c r="A500"/>
      <c r="B500"/>
      <c r="C500"/>
      <c r="D500"/>
      <c r="E500"/>
      <c r="F500"/>
      <c r="G500"/>
      <c r="H500"/>
      <c r="I500"/>
      <c r="J500"/>
      <c r="K500"/>
      <c r="L500"/>
      <c r="M500"/>
      <c r="N500"/>
      <c r="O500"/>
      <c r="P500"/>
      <c r="Q500"/>
      <c r="R500"/>
      <c r="S500"/>
      <c r="T500"/>
      <c r="U500"/>
      <c r="V500"/>
      <c r="W500"/>
      <c r="X500"/>
      <c r="Y500"/>
      <c r="Z500"/>
      <c r="AA500"/>
    </row>
    <row r="501" spans="1:27" s="27" customFormat="1" ht="15.6" x14ac:dyDescent="0.3">
      <c r="A501"/>
      <c r="B501"/>
      <c r="C501"/>
      <c r="D501"/>
      <c r="E501"/>
      <c r="F501"/>
      <c r="G501"/>
      <c r="H501"/>
      <c r="I501"/>
      <c r="J501"/>
      <c r="K501"/>
      <c r="L501"/>
      <c r="M501"/>
      <c r="N501"/>
      <c r="O501"/>
      <c r="P501"/>
      <c r="Q501"/>
      <c r="R501"/>
      <c r="S501"/>
      <c r="T501"/>
      <c r="U501"/>
      <c r="V501"/>
      <c r="W501"/>
      <c r="X501"/>
      <c r="Y501"/>
      <c r="Z501"/>
      <c r="AA501"/>
    </row>
    <row r="502" spans="1:27" s="27" customFormat="1" ht="15.6" x14ac:dyDescent="0.3">
      <c r="A502"/>
      <c r="B502"/>
      <c r="C502"/>
      <c r="D502"/>
      <c r="E502"/>
      <c r="F502"/>
      <c r="G502"/>
      <c r="H502"/>
      <c r="I502"/>
      <c r="J502"/>
      <c r="K502"/>
      <c r="L502"/>
      <c r="M502"/>
      <c r="N502"/>
      <c r="O502"/>
      <c r="P502"/>
      <c r="Q502"/>
      <c r="R502"/>
      <c r="S502"/>
      <c r="T502"/>
      <c r="U502"/>
      <c r="V502"/>
      <c r="W502"/>
      <c r="X502"/>
      <c r="Y502"/>
      <c r="Z502"/>
      <c r="AA502"/>
    </row>
    <row r="503" spans="1:27" s="27" customFormat="1" ht="15.6" x14ac:dyDescent="0.3">
      <c r="A503"/>
      <c r="B503"/>
      <c r="C503"/>
      <c r="D503"/>
      <c r="E503"/>
      <c r="F503"/>
      <c r="G503"/>
      <c r="H503"/>
      <c r="I503"/>
      <c r="J503"/>
      <c r="K503"/>
      <c r="L503"/>
      <c r="M503"/>
      <c r="N503"/>
      <c r="O503"/>
      <c r="P503"/>
      <c r="Q503"/>
      <c r="R503"/>
      <c r="S503"/>
      <c r="T503"/>
      <c r="U503"/>
      <c r="V503"/>
      <c r="W503"/>
      <c r="X503"/>
      <c r="Y503"/>
      <c r="Z503"/>
      <c r="AA503"/>
    </row>
    <row r="504" spans="1:27" s="27" customFormat="1" ht="15.6" x14ac:dyDescent="0.3">
      <c r="A504"/>
      <c r="B504"/>
      <c r="C504"/>
      <c r="D504"/>
      <c r="E504"/>
      <c r="F504"/>
      <c r="G504"/>
      <c r="H504"/>
      <c r="I504"/>
      <c r="J504"/>
      <c r="K504"/>
      <c r="L504"/>
      <c r="M504"/>
      <c r="N504"/>
      <c r="O504"/>
      <c r="P504"/>
      <c r="Q504"/>
      <c r="R504"/>
      <c r="S504"/>
      <c r="T504"/>
      <c r="U504"/>
      <c r="V504"/>
      <c r="W504"/>
      <c r="X504"/>
      <c r="Y504"/>
      <c r="Z504"/>
      <c r="AA504"/>
    </row>
    <row r="505" spans="1:27" s="27" customFormat="1" ht="15.6" x14ac:dyDescent="0.3">
      <c r="A505"/>
      <c r="B505"/>
      <c r="C505"/>
      <c r="D505"/>
      <c r="E505"/>
      <c r="F505"/>
      <c r="G505"/>
      <c r="H505"/>
      <c r="I505"/>
      <c r="J505"/>
      <c r="K505"/>
      <c r="L505"/>
      <c r="M505"/>
      <c r="N505"/>
      <c r="O505"/>
      <c r="P505"/>
      <c r="Q505"/>
      <c r="R505"/>
      <c r="S505"/>
      <c r="T505"/>
      <c r="U505"/>
      <c r="V505"/>
      <c r="W505"/>
      <c r="X505"/>
      <c r="Y505"/>
      <c r="Z505"/>
      <c r="AA505"/>
    </row>
    <row r="506" spans="1:27" s="27" customFormat="1" ht="15.6" x14ac:dyDescent="0.3">
      <c r="A506"/>
      <c r="B506"/>
      <c r="C506"/>
      <c r="D506"/>
      <c r="E506"/>
      <c r="F506"/>
      <c r="G506"/>
      <c r="H506"/>
      <c r="I506"/>
      <c r="J506"/>
      <c r="K506"/>
      <c r="L506"/>
      <c r="M506"/>
      <c r="N506"/>
      <c r="O506"/>
      <c r="P506"/>
      <c r="Q506"/>
      <c r="R506"/>
      <c r="S506"/>
      <c r="T506"/>
      <c r="U506"/>
      <c r="V506"/>
      <c r="W506"/>
      <c r="X506"/>
      <c r="Y506"/>
      <c r="Z506"/>
      <c r="AA506"/>
    </row>
    <row r="507" spans="1:27" s="27" customFormat="1" ht="15.6" x14ac:dyDescent="0.3">
      <c r="A507"/>
      <c r="B507"/>
      <c r="C507"/>
      <c r="D507"/>
      <c r="E507"/>
      <c r="F507"/>
      <c r="G507"/>
      <c r="H507"/>
      <c r="I507"/>
      <c r="J507"/>
      <c r="K507"/>
      <c r="L507"/>
      <c r="M507"/>
      <c r="N507"/>
      <c r="O507"/>
      <c r="P507"/>
      <c r="Q507"/>
      <c r="R507"/>
      <c r="S507"/>
      <c r="T507"/>
      <c r="U507"/>
      <c r="V507"/>
      <c r="W507"/>
      <c r="X507"/>
      <c r="Y507"/>
      <c r="Z507"/>
      <c r="AA507"/>
    </row>
    <row r="508" spans="1:27" s="27" customFormat="1" ht="15.6" x14ac:dyDescent="0.3">
      <c r="A508"/>
      <c r="B508"/>
      <c r="C508"/>
      <c r="D508"/>
      <c r="E508"/>
      <c r="F508"/>
      <c r="G508"/>
      <c r="H508"/>
      <c r="I508"/>
      <c r="J508"/>
      <c r="K508"/>
      <c r="L508"/>
      <c r="M508"/>
      <c r="N508"/>
      <c r="O508"/>
      <c r="P508"/>
      <c r="Q508"/>
      <c r="R508"/>
      <c r="S508"/>
      <c r="T508"/>
      <c r="U508"/>
      <c r="V508"/>
      <c r="W508"/>
      <c r="X508"/>
      <c r="Y508"/>
      <c r="Z508"/>
      <c r="AA508"/>
    </row>
    <row r="509" spans="1:27" s="27" customFormat="1" ht="15.6" x14ac:dyDescent="0.3">
      <c r="A509"/>
      <c r="B509"/>
      <c r="C509"/>
      <c r="D509"/>
      <c r="E509"/>
      <c r="F509"/>
      <c r="G509"/>
      <c r="H509"/>
      <c r="I509"/>
      <c r="J509"/>
      <c r="K509"/>
      <c r="L509"/>
      <c r="M509"/>
      <c r="N509"/>
      <c r="O509"/>
      <c r="P509"/>
      <c r="Q509"/>
      <c r="R509"/>
      <c r="S509"/>
      <c r="T509"/>
      <c r="U509"/>
      <c r="V509"/>
      <c r="W509"/>
      <c r="X509"/>
      <c r="Y509"/>
      <c r="Z509"/>
      <c r="AA509"/>
    </row>
    <row r="510" spans="1:27" s="27" customFormat="1" ht="15.6" x14ac:dyDescent="0.3">
      <c r="A510"/>
      <c r="B510"/>
      <c r="C510"/>
      <c r="D510"/>
      <c r="E510"/>
      <c r="F510"/>
      <c r="G510"/>
      <c r="H510"/>
      <c r="I510"/>
      <c r="J510"/>
      <c r="K510"/>
      <c r="L510"/>
      <c r="M510"/>
      <c r="N510"/>
      <c r="O510"/>
      <c r="P510"/>
      <c r="Q510"/>
      <c r="R510"/>
      <c r="S510"/>
      <c r="T510"/>
      <c r="U510"/>
      <c r="V510"/>
      <c r="W510"/>
      <c r="X510"/>
      <c r="Y510"/>
      <c r="Z510"/>
      <c r="AA510"/>
    </row>
    <row r="511" spans="1:27" s="27" customFormat="1" ht="15.6" x14ac:dyDescent="0.3">
      <c r="A511"/>
      <c r="B511"/>
      <c r="C511"/>
      <c r="D511"/>
      <c r="E511"/>
      <c r="F511"/>
      <c r="G511"/>
      <c r="H511"/>
      <c r="I511"/>
      <c r="J511"/>
      <c r="K511"/>
      <c r="L511"/>
      <c r="M511"/>
      <c r="N511"/>
      <c r="O511"/>
      <c r="P511"/>
      <c r="Q511"/>
      <c r="R511"/>
      <c r="S511"/>
      <c r="T511"/>
      <c r="U511"/>
      <c r="V511"/>
      <c r="W511"/>
      <c r="X511"/>
      <c r="Y511"/>
      <c r="Z511"/>
      <c r="AA511"/>
    </row>
    <row r="512" spans="1:27" s="27" customFormat="1" ht="15.6" x14ac:dyDescent="0.3">
      <c r="A512"/>
      <c r="B512"/>
      <c r="C512"/>
      <c r="D512"/>
      <c r="E512"/>
      <c r="F512"/>
      <c r="G512"/>
      <c r="H512"/>
      <c r="I512"/>
      <c r="J512"/>
      <c r="K512"/>
      <c r="L512"/>
      <c r="M512"/>
      <c r="N512"/>
      <c r="O512"/>
      <c r="P512"/>
      <c r="Q512"/>
      <c r="R512"/>
      <c r="S512"/>
      <c r="T512"/>
      <c r="U512"/>
      <c r="V512"/>
      <c r="W512"/>
      <c r="X512"/>
      <c r="Y512"/>
      <c r="Z512"/>
      <c r="AA512"/>
    </row>
    <row r="513" spans="1:27" s="27" customFormat="1" ht="15.6" x14ac:dyDescent="0.3">
      <c r="A513"/>
      <c r="B513"/>
      <c r="C513"/>
      <c r="D513"/>
      <c r="E513"/>
      <c r="F513"/>
      <c r="G513"/>
      <c r="H513"/>
      <c r="I513"/>
      <c r="J513"/>
      <c r="K513"/>
      <c r="L513"/>
      <c r="M513"/>
      <c r="N513"/>
      <c r="O513"/>
      <c r="P513"/>
      <c r="Q513"/>
      <c r="R513"/>
      <c r="S513"/>
      <c r="T513"/>
      <c r="U513"/>
      <c r="V513"/>
      <c r="W513"/>
      <c r="X513"/>
      <c r="Y513"/>
      <c r="Z513"/>
      <c r="AA513"/>
    </row>
    <row r="514" spans="1:27" s="27" customFormat="1" ht="15.6" x14ac:dyDescent="0.3">
      <c r="A514"/>
      <c r="B514"/>
      <c r="C514"/>
      <c r="D514"/>
      <c r="E514"/>
      <c r="F514"/>
      <c r="G514"/>
      <c r="H514"/>
      <c r="I514"/>
      <c r="J514"/>
      <c r="K514"/>
      <c r="L514"/>
      <c r="M514"/>
      <c r="N514"/>
      <c r="O514"/>
      <c r="P514"/>
      <c r="Q514"/>
      <c r="R514"/>
      <c r="S514"/>
      <c r="T514"/>
      <c r="U514"/>
      <c r="V514"/>
      <c r="W514"/>
      <c r="X514"/>
      <c r="Y514"/>
      <c r="Z514"/>
      <c r="AA514"/>
    </row>
    <row r="515" spans="1:27" s="27" customFormat="1" ht="15.6" x14ac:dyDescent="0.3">
      <c r="A515"/>
      <c r="B515"/>
      <c r="C515"/>
      <c r="D515"/>
      <c r="E515"/>
      <c r="F515"/>
      <c r="G515"/>
      <c r="H515"/>
      <c r="I515"/>
      <c r="J515"/>
      <c r="K515"/>
      <c r="L515"/>
      <c r="M515"/>
      <c r="N515"/>
      <c r="O515"/>
      <c r="P515"/>
      <c r="Q515"/>
      <c r="R515"/>
      <c r="S515"/>
      <c r="T515"/>
      <c r="U515"/>
      <c r="V515"/>
      <c r="W515"/>
      <c r="X515"/>
      <c r="Y515"/>
      <c r="Z515"/>
      <c r="AA515"/>
    </row>
    <row r="516" spans="1:27" s="27" customFormat="1" ht="15.6" x14ac:dyDescent="0.3">
      <c r="A516"/>
      <c r="B516"/>
      <c r="C516"/>
      <c r="D516"/>
      <c r="E516"/>
      <c r="F516"/>
      <c r="G516"/>
      <c r="H516"/>
      <c r="I516"/>
      <c r="J516"/>
      <c r="K516"/>
      <c r="L516"/>
      <c r="M516"/>
      <c r="N516"/>
      <c r="O516"/>
      <c r="P516"/>
      <c r="Q516"/>
      <c r="R516"/>
      <c r="S516"/>
      <c r="T516"/>
      <c r="U516"/>
      <c r="V516"/>
      <c r="W516"/>
      <c r="X516"/>
      <c r="Y516"/>
      <c r="Z516"/>
      <c r="AA516"/>
    </row>
    <row r="517" spans="1:27" s="27" customFormat="1" ht="15.6" x14ac:dyDescent="0.3">
      <c r="A517"/>
      <c r="B517"/>
      <c r="C517"/>
      <c r="D517"/>
      <c r="E517"/>
      <c r="F517"/>
      <c r="G517"/>
      <c r="H517"/>
      <c r="I517"/>
      <c r="J517"/>
      <c r="K517"/>
      <c r="L517"/>
      <c r="M517"/>
      <c r="N517"/>
      <c r="O517"/>
      <c r="P517"/>
      <c r="Q517"/>
      <c r="R517"/>
      <c r="S517"/>
      <c r="T517"/>
      <c r="U517"/>
      <c r="V517"/>
      <c r="W517"/>
      <c r="X517"/>
      <c r="Y517"/>
      <c r="Z517"/>
      <c r="AA517"/>
    </row>
    <row r="518" spans="1:27" s="27" customFormat="1" ht="15.6" x14ac:dyDescent="0.3">
      <c r="A518"/>
      <c r="B518"/>
      <c r="C518"/>
      <c r="D518"/>
      <c r="E518"/>
      <c r="F518"/>
      <c r="G518"/>
      <c r="H518"/>
      <c r="I518"/>
      <c r="J518"/>
      <c r="K518"/>
      <c r="L518"/>
      <c r="M518"/>
      <c r="N518"/>
      <c r="O518"/>
      <c r="P518"/>
      <c r="Q518"/>
      <c r="R518"/>
      <c r="S518"/>
      <c r="T518"/>
      <c r="U518"/>
      <c r="V518"/>
      <c r="W518"/>
      <c r="X518"/>
      <c r="Y518"/>
      <c r="Z518"/>
      <c r="AA518"/>
    </row>
    <row r="519" spans="1:27" s="27" customFormat="1" ht="15.6" x14ac:dyDescent="0.3">
      <c r="A519"/>
      <c r="B519"/>
      <c r="C519"/>
      <c r="D519"/>
      <c r="E519"/>
      <c r="F519"/>
      <c r="G519"/>
      <c r="H519"/>
      <c r="I519"/>
      <c r="J519"/>
      <c r="K519"/>
      <c r="L519"/>
      <c r="M519"/>
      <c r="N519"/>
      <c r="O519"/>
      <c r="P519"/>
      <c r="Q519"/>
      <c r="R519"/>
      <c r="S519"/>
      <c r="T519"/>
      <c r="U519"/>
      <c r="V519"/>
      <c r="W519"/>
      <c r="X519"/>
      <c r="Y519"/>
      <c r="Z519"/>
      <c r="AA519"/>
    </row>
    <row r="520" spans="1:27" s="27" customFormat="1" ht="15.6" x14ac:dyDescent="0.3">
      <c r="A520"/>
      <c r="B520"/>
      <c r="C520"/>
      <c r="D520"/>
      <c r="E520"/>
      <c r="F520"/>
      <c r="G520"/>
      <c r="H520"/>
      <c r="I520"/>
      <c r="J520"/>
      <c r="K520"/>
      <c r="L520"/>
      <c r="M520"/>
      <c r="N520"/>
      <c r="O520"/>
      <c r="P520"/>
      <c r="Q520"/>
      <c r="R520"/>
      <c r="S520"/>
      <c r="T520"/>
      <c r="U520"/>
      <c r="V520"/>
      <c r="W520"/>
      <c r="X520"/>
      <c r="Y520"/>
      <c r="Z520"/>
      <c r="AA520"/>
    </row>
    <row r="521" spans="1:27" s="27" customFormat="1" ht="15.6" x14ac:dyDescent="0.3">
      <c r="A521"/>
      <c r="B521"/>
      <c r="C521"/>
      <c r="D521"/>
      <c r="E521"/>
      <c r="F521"/>
      <c r="G521"/>
      <c r="H521"/>
      <c r="I521"/>
      <c r="J521"/>
      <c r="K521"/>
      <c r="L521"/>
      <c r="M521"/>
      <c r="N521"/>
      <c r="O521"/>
      <c r="P521"/>
      <c r="Q521"/>
      <c r="R521"/>
      <c r="S521"/>
      <c r="T521"/>
      <c r="U521"/>
      <c r="V521"/>
      <c r="W521"/>
      <c r="X521"/>
      <c r="Y521"/>
      <c r="Z521"/>
      <c r="AA521"/>
    </row>
    <row r="522" spans="1:27" s="27" customFormat="1" ht="15.6" x14ac:dyDescent="0.3">
      <c r="A522"/>
      <c r="B522"/>
      <c r="C522"/>
      <c r="D522"/>
      <c r="E522"/>
      <c r="F522"/>
      <c r="G522"/>
      <c r="H522"/>
      <c r="I522"/>
      <c r="J522"/>
      <c r="K522"/>
      <c r="L522"/>
      <c r="M522"/>
      <c r="N522"/>
      <c r="O522"/>
      <c r="P522"/>
      <c r="Q522"/>
      <c r="R522"/>
      <c r="S522"/>
      <c r="T522"/>
      <c r="U522"/>
      <c r="V522"/>
      <c r="W522"/>
      <c r="X522"/>
      <c r="Y522"/>
      <c r="Z522"/>
      <c r="AA522"/>
    </row>
    <row r="523" spans="1:27" s="27" customFormat="1" ht="15.6" x14ac:dyDescent="0.3">
      <c r="A523"/>
      <c r="B523"/>
      <c r="C523"/>
      <c r="D523"/>
      <c r="E523"/>
      <c r="F523"/>
      <c r="G523"/>
      <c r="H523"/>
      <c r="I523"/>
      <c r="J523"/>
      <c r="K523"/>
      <c r="L523"/>
      <c r="M523"/>
      <c r="N523"/>
      <c r="O523"/>
      <c r="P523"/>
      <c r="Q523"/>
      <c r="R523"/>
      <c r="S523"/>
      <c r="T523"/>
      <c r="U523"/>
      <c r="V523"/>
      <c r="W523"/>
      <c r="X523"/>
      <c r="Y523"/>
      <c r="Z523"/>
      <c r="AA523"/>
    </row>
    <row r="524" spans="1:27" s="27" customFormat="1" ht="15.6" x14ac:dyDescent="0.3">
      <c r="A524"/>
      <c r="B524"/>
      <c r="C524"/>
      <c r="D524"/>
      <c r="E524"/>
      <c r="F524"/>
      <c r="G524"/>
      <c r="H524"/>
      <c r="I524"/>
      <c r="J524"/>
      <c r="K524"/>
      <c r="L524"/>
      <c r="M524"/>
      <c r="N524"/>
      <c r="O524"/>
      <c r="P524"/>
      <c r="Q524"/>
      <c r="R524"/>
      <c r="S524"/>
      <c r="T524"/>
      <c r="U524"/>
      <c r="V524"/>
      <c r="W524"/>
      <c r="X524"/>
      <c r="Y524"/>
      <c r="Z524"/>
      <c r="AA524"/>
    </row>
    <row r="525" spans="1:27" s="27" customFormat="1" ht="15.6" x14ac:dyDescent="0.3">
      <c r="A525"/>
      <c r="B525"/>
      <c r="C525"/>
      <c r="D525"/>
      <c r="E525"/>
      <c r="F525"/>
      <c r="G525"/>
      <c r="H525"/>
      <c r="I525"/>
      <c r="J525"/>
      <c r="K525"/>
      <c r="L525"/>
      <c r="M525"/>
      <c r="N525"/>
      <c r="O525"/>
      <c r="P525"/>
      <c r="Q525"/>
      <c r="R525"/>
      <c r="S525"/>
      <c r="T525"/>
      <c r="U525"/>
      <c r="V525"/>
      <c r="W525"/>
      <c r="X525"/>
      <c r="Y525"/>
      <c r="Z525"/>
      <c r="AA525"/>
    </row>
    <row r="526" spans="1:27" s="27" customFormat="1" ht="15.6" x14ac:dyDescent="0.3">
      <c r="A526"/>
      <c r="B526"/>
      <c r="C526"/>
      <c r="D526"/>
      <c r="E526"/>
      <c r="F526"/>
      <c r="G526"/>
      <c r="H526"/>
      <c r="I526"/>
      <c r="J526"/>
      <c r="K526"/>
      <c r="L526"/>
      <c r="M526"/>
      <c r="N526"/>
      <c r="O526"/>
      <c r="P526"/>
      <c r="Q526"/>
      <c r="R526"/>
      <c r="S526"/>
      <c r="T526"/>
      <c r="U526"/>
      <c r="V526"/>
      <c r="W526"/>
      <c r="X526"/>
      <c r="Y526"/>
      <c r="Z526"/>
      <c r="AA526"/>
    </row>
    <row r="527" spans="1:27" s="27" customFormat="1" ht="15.6" x14ac:dyDescent="0.3">
      <c r="A527"/>
      <c r="B527"/>
      <c r="C527"/>
      <c r="D527"/>
      <c r="E527"/>
      <c r="F527"/>
      <c r="G527"/>
      <c r="H527"/>
      <c r="I527"/>
      <c r="J527"/>
      <c r="K527"/>
      <c r="L527"/>
      <c r="M527"/>
      <c r="N527"/>
      <c r="O527"/>
      <c r="P527"/>
      <c r="Q527"/>
      <c r="R527"/>
      <c r="S527"/>
      <c r="T527"/>
      <c r="U527"/>
      <c r="V527"/>
      <c r="W527"/>
      <c r="X527"/>
      <c r="Y527"/>
      <c r="Z527"/>
      <c r="AA527"/>
    </row>
    <row r="528" spans="1:27" s="27" customFormat="1" ht="15.6" x14ac:dyDescent="0.3">
      <c r="A528"/>
      <c r="B528"/>
      <c r="C528"/>
      <c r="D528"/>
      <c r="E528"/>
      <c r="F528"/>
      <c r="G528"/>
      <c r="H528"/>
      <c r="I528"/>
      <c r="J528"/>
      <c r="K528"/>
      <c r="L528"/>
      <c r="M528"/>
      <c r="N528"/>
      <c r="O528"/>
      <c r="P528"/>
      <c r="Q528"/>
      <c r="R528"/>
      <c r="S528"/>
      <c r="T528"/>
      <c r="U528"/>
      <c r="V528"/>
      <c r="W528"/>
      <c r="X528"/>
      <c r="Y528"/>
      <c r="Z528"/>
      <c r="AA528"/>
    </row>
    <row r="529" spans="1:27" s="27" customFormat="1" ht="15.6" x14ac:dyDescent="0.3">
      <c r="A529"/>
      <c r="B529"/>
      <c r="C529"/>
      <c r="D529"/>
      <c r="E529"/>
      <c r="F529"/>
      <c r="G529"/>
      <c r="H529"/>
      <c r="I529"/>
      <c r="J529"/>
      <c r="K529"/>
      <c r="L529"/>
      <c r="M529"/>
      <c r="N529"/>
      <c r="O529"/>
      <c r="P529"/>
      <c r="Q529"/>
      <c r="R529"/>
      <c r="S529"/>
      <c r="T529"/>
      <c r="U529"/>
      <c r="V529"/>
      <c r="W529"/>
      <c r="X529"/>
      <c r="Y529"/>
      <c r="Z529"/>
      <c r="AA529"/>
    </row>
    <row r="530" spans="1:27" s="27" customFormat="1" ht="15.6" x14ac:dyDescent="0.3">
      <c r="A530"/>
      <c r="B530"/>
      <c r="C530"/>
      <c r="D530"/>
      <c r="E530"/>
      <c r="F530"/>
      <c r="G530"/>
      <c r="H530"/>
      <c r="I530"/>
      <c r="J530"/>
      <c r="K530"/>
      <c r="L530"/>
      <c r="M530"/>
      <c r="N530"/>
      <c r="O530"/>
      <c r="P530"/>
      <c r="Q530"/>
      <c r="R530"/>
      <c r="S530"/>
      <c r="T530"/>
      <c r="U530"/>
      <c r="V530"/>
      <c r="W530"/>
      <c r="X530"/>
      <c r="Y530"/>
      <c r="Z530"/>
      <c r="AA530"/>
    </row>
    <row r="531" spans="1:27" s="27" customFormat="1" ht="15.6" x14ac:dyDescent="0.3">
      <c r="A531"/>
      <c r="B531"/>
      <c r="C531"/>
      <c r="D531"/>
      <c r="E531"/>
      <c r="F531"/>
      <c r="G531"/>
      <c r="H531"/>
      <c r="I531"/>
      <c r="J531"/>
      <c r="K531"/>
      <c r="L531"/>
      <c r="M531"/>
      <c r="N531"/>
      <c r="O531"/>
      <c r="P531"/>
      <c r="Q531"/>
      <c r="R531"/>
      <c r="S531"/>
      <c r="T531"/>
      <c r="U531"/>
      <c r="V531"/>
      <c r="W531"/>
      <c r="X531"/>
      <c r="Y531"/>
      <c r="Z531"/>
      <c r="AA531"/>
    </row>
    <row r="532" spans="1:27" s="27" customFormat="1" ht="15.6" x14ac:dyDescent="0.3">
      <c r="A532"/>
      <c r="B532"/>
      <c r="C532"/>
      <c r="D532"/>
      <c r="E532"/>
      <c r="F532"/>
      <c r="G532"/>
      <c r="H532"/>
      <c r="I532"/>
      <c r="J532"/>
      <c r="K532"/>
      <c r="L532"/>
      <c r="M532"/>
      <c r="N532"/>
      <c r="O532"/>
      <c r="P532"/>
      <c r="Q532"/>
      <c r="R532"/>
      <c r="S532"/>
      <c r="T532"/>
      <c r="U532"/>
      <c r="V532"/>
      <c r="W532"/>
      <c r="X532"/>
      <c r="Y532"/>
      <c r="Z532"/>
      <c r="AA532"/>
    </row>
    <row r="533" spans="1:27" s="27" customFormat="1" ht="15.6" x14ac:dyDescent="0.3">
      <c r="A533"/>
      <c r="B533"/>
      <c r="C533"/>
      <c r="D533"/>
      <c r="E533"/>
      <c r="F533"/>
      <c r="G533"/>
      <c r="H533"/>
      <c r="I533"/>
      <c r="J533"/>
      <c r="K533"/>
      <c r="L533"/>
      <c r="M533"/>
      <c r="N533"/>
      <c r="O533"/>
      <c r="P533"/>
      <c r="Q533"/>
      <c r="R533"/>
      <c r="S533"/>
      <c r="T533"/>
      <c r="U533"/>
      <c r="V533"/>
      <c r="W533"/>
      <c r="X533"/>
      <c r="Y533"/>
      <c r="Z533"/>
      <c r="AA533"/>
    </row>
    <row r="534" spans="1:27" s="27" customFormat="1" ht="15.6" x14ac:dyDescent="0.3">
      <c r="A534"/>
      <c r="B534"/>
      <c r="C534"/>
      <c r="D534"/>
      <c r="E534"/>
      <c r="F534"/>
      <c r="G534"/>
      <c r="H534"/>
      <c r="I534"/>
      <c r="J534"/>
      <c r="K534"/>
      <c r="L534"/>
      <c r="M534"/>
      <c r="N534"/>
      <c r="O534"/>
      <c r="P534"/>
      <c r="Q534"/>
      <c r="R534"/>
      <c r="S534"/>
      <c r="T534"/>
      <c r="U534"/>
      <c r="V534"/>
      <c r="W534"/>
      <c r="X534"/>
      <c r="Y534"/>
      <c r="Z534"/>
      <c r="AA534"/>
    </row>
    <row r="535" spans="1:27" s="27" customFormat="1" ht="15.6" x14ac:dyDescent="0.3">
      <c r="A535"/>
      <c r="B535"/>
      <c r="C535"/>
      <c r="D535"/>
      <c r="E535"/>
      <c r="F535"/>
      <c r="G535"/>
      <c r="H535"/>
      <c r="I535"/>
      <c r="J535"/>
      <c r="K535"/>
      <c r="L535"/>
      <c r="M535"/>
      <c r="N535"/>
      <c r="O535"/>
      <c r="P535"/>
      <c r="Q535"/>
      <c r="R535"/>
      <c r="S535"/>
      <c r="T535"/>
      <c r="U535"/>
      <c r="V535"/>
      <c r="W535"/>
      <c r="X535"/>
      <c r="Y535"/>
      <c r="Z535"/>
      <c r="AA535"/>
    </row>
    <row r="536" spans="1:27" s="27" customFormat="1" ht="15.6" x14ac:dyDescent="0.3">
      <c r="A536"/>
      <c r="B536"/>
      <c r="C536"/>
      <c r="D536"/>
      <c r="E536"/>
      <c r="F536"/>
      <c r="G536"/>
      <c r="H536"/>
      <c r="I536"/>
      <c r="J536"/>
      <c r="K536"/>
      <c r="L536"/>
      <c r="M536"/>
      <c r="N536"/>
      <c r="O536"/>
      <c r="P536"/>
      <c r="Q536"/>
      <c r="R536"/>
      <c r="S536"/>
      <c r="T536"/>
      <c r="U536"/>
      <c r="V536"/>
      <c r="W536"/>
      <c r="X536"/>
      <c r="Y536"/>
      <c r="Z536"/>
      <c r="AA536"/>
    </row>
    <row r="537" spans="1:27" s="27" customFormat="1" ht="15.6" x14ac:dyDescent="0.3">
      <c r="A537"/>
      <c r="B537"/>
      <c r="C537"/>
      <c r="D537"/>
      <c r="E537"/>
      <c r="F537"/>
      <c r="G537"/>
      <c r="H537"/>
      <c r="I537"/>
      <c r="J537"/>
      <c r="K537"/>
      <c r="L537"/>
      <c r="M537"/>
      <c r="N537"/>
      <c r="O537"/>
      <c r="P537"/>
      <c r="Q537"/>
      <c r="R537"/>
      <c r="S537"/>
      <c r="T537"/>
      <c r="U537"/>
      <c r="V537"/>
      <c r="W537"/>
      <c r="X537"/>
      <c r="Y537"/>
      <c r="Z537"/>
      <c r="AA537"/>
    </row>
    <row r="538" spans="1:27" s="27" customFormat="1" ht="15.6" x14ac:dyDescent="0.3">
      <c r="A538"/>
      <c r="B538"/>
      <c r="C538"/>
      <c r="D538"/>
      <c r="E538"/>
      <c r="F538"/>
      <c r="G538"/>
      <c r="H538"/>
      <c r="I538"/>
      <c r="J538"/>
      <c r="K538"/>
      <c r="L538"/>
      <c r="M538"/>
      <c r="N538"/>
      <c r="O538"/>
      <c r="P538"/>
      <c r="Q538"/>
      <c r="R538"/>
      <c r="S538"/>
      <c r="T538"/>
      <c r="U538"/>
      <c r="V538"/>
      <c r="W538"/>
      <c r="X538"/>
      <c r="Y538"/>
      <c r="Z538"/>
      <c r="AA538"/>
    </row>
    <row r="539" spans="1:27" s="27" customFormat="1" ht="15.6" x14ac:dyDescent="0.3">
      <c r="A539"/>
      <c r="B539"/>
      <c r="C539"/>
      <c r="D539"/>
      <c r="E539"/>
      <c r="F539"/>
      <c r="G539"/>
      <c r="H539"/>
      <c r="I539"/>
      <c r="J539"/>
      <c r="K539"/>
      <c r="L539"/>
      <c r="M539"/>
      <c r="N539"/>
      <c r="O539"/>
      <c r="P539"/>
      <c r="Q539"/>
      <c r="R539"/>
      <c r="S539"/>
      <c r="T539"/>
      <c r="U539"/>
      <c r="V539"/>
      <c r="W539"/>
      <c r="X539"/>
      <c r="Y539"/>
      <c r="Z539"/>
      <c r="AA539"/>
    </row>
    <row r="540" spans="1:27" s="27" customFormat="1" ht="15.6" x14ac:dyDescent="0.3">
      <c r="A540"/>
      <c r="B540"/>
      <c r="C540"/>
      <c r="D540"/>
      <c r="E540"/>
      <c r="F540"/>
      <c r="G540"/>
      <c r="H540"/>
      <c r="I540"/>
      <c r="J540"/>
      <c r="K540"/>
      <c r="L540"/>
      <c r="M540"/>
      <c r="N540"/>
      <c r="O540"/>
      <c r="P540"/>
      <c r="Q540"/>
      <c r="R540"/>
      <c r="S540"/>
      <c r="T540"/>
      <c r="U540"/>
      <c r="V540"/>
      <c r="W540"/>
      <c r="X540"/>
      <c r="Y540"/>
      <c r="Z540"/>
      <c r="AA540"/>
    </row>
    <row r="541" spans="1:27" s="27" customFormat="1" ht="15.6" x14ac:dyDescent="0.3">
      <c r="A541"/>
      <c r="B541"/>
      <c r="C541"/>
      <c r="D541"/>
      <c r="E541"/>
      <c r="F541"/>
      <c r="G541"/>
      <c r="H541"/>
      <c r="I541"/>
      <c r="J541"/>
      <c r="K541"/>
      <c r="L541"/>
      <c r="M541"/>
      <c r="N541"/>
      <c r="O541"/>
      <c r="P541"/>
      <c r="Q541"/>
      <c r="R541"/>
      <c r="S541"/>
      <c r="T541"/>
      <c r="U541"/>
      <c r="V541"/>
      <c r="W541"/>
      <c r="X541"/>
      <c r="Y541"/>
      <c r="Z541"/>
      <c r="AA541"/>
    </row>
    <row r="542" spans="1:27" s="27" customFormat="1" ht="15.6" x14ac:dyDescent="0.3">
      <c r="A542"/>
      <c r="B542"/>
      <c r="C542"/>
      <c r="D542"/>
      <c r="E542"/>
      <c r="F542"/>
      <c r="G542"/>
      <c r="H542"/>
      <c r="I542"/>
      <c r="J542"/>
      <c r="K542"/>
      <c r="L542"/>
      <c r="M542"/>
      <c r="N542"/>
      <c r="O542"/>
      <c r="P542"/>
      <c r="Q542"/>
      <c r="R542"/>
      <c r="S542"/>
      <c r="T542"/>
      <c r="U542"/>
      <c r="V542"/>
      <c r="W542"/>
      <c r="X542"/>
      <c r="Y542"/>
      <c r="Z542"/>
      <c r="AA542"/>
    </row>
    <row r="543" spans="1:27" s="27" customFormat="1" ht="15.6" x14ac:dyDescent="0.3">
      <c r="A543"/>
      <c r="B543"/>
      <c r="C543"/>
      <c r="D543"/>
      <c r="E543"/>
      <c r="F543"/>
      <c r="G543"/>
      <c r="H543"/>
      <c r="I543"/>
      <c r="J543"/>
      <c r="K543"/>
      <c r="L543"/>
      <c r="M543"/>
      <c r="N543"/>
      <c r="O543"/>
      <c r="P543"/>
      <c r="Q543"/>
      <c r="R543"/>
      <c r="S543"/>
      <c r="T543"/>
      <c r="U543"/>
      <c r="V543"/>
      <c r="W543"/>
      <c r="X543"/>
      <c r="Y543"/>
      <c r="Z543"/>
      <c r="AA543"/>
    </row>
    <row r="544" spans="1:27" s="27" customFormat="1" ht="15.6" x14ac:dyDescent="0.3">
      <c r="A544"/>
      <c r="B544"/>
      <c r="C544"/>
      <c r="D544"/>
      <c r="E544"/>
      <c r="F544"/>
      <c r="G544"/>
      <c r="H544"/>
      <c r="I544"/>
      <c r="J544"/>
      <c r="K544"/>
      <c r="L544"/>
      <c r="M544"/>
      <c r="N544"/>
      <c r="O544"/>
      <c r="P544"/>
      <c r="Q544"/>
      <c r="R544"/>
      <c r="S544"/>
      <c r="T544"/>
      <c r="U544"/>
      <c r="V544"/>
      <c r="W544"/>
      <c r="X544"/>
      <c r="Y544"/>
      <c r="Z544"/>
      <c r="AA544"/>
    </row>
    <row r="545" spans="1:27" s="27" customFormat="1" ht="15.6" x14ac:dyDescent="0.3">
      <c r="A545"/>
      <c r="B545"/>
      <c r="C545"/>
      <c r="D545"/>
      <c r="E545"/>
      <c r="F545"/>
      <c r="G545"/>
      <c r="H545"/>
      <c r="I545"/>
      <c r="J545"/>
      <c r="K545"/>
      <c r="L545"/>
      <c r="M545"/>
      <c r="N545"/>
      <c r="O545"/>
      <c r="P545"/>
      <c r="Q545"/>
      <c r="R545"/>
      <c r="S545"/>
      <c r="T545"/>
      <c r="U545"/>
      <c r="V545"/>
      <c r="W545"/>
      <c r="X545"/>
      <c r="Y545"/>
      <c r="Z545"/>
      <c r="AA545"/>
    </row>
    <row r="546" spans="1:27" s="27" customFormat="1" ht="15.6" x14ac:dyDescent="0.3">
      <c r="A546"/>
      <c r="B546"/>
      <c r="C546"/>
      <c r="D546"/>
      <c r="E546"/>
      <c r="F546"/>
      <c r="G546"/>
      <c r="H546"/>
      <c r="I546"/>
      <c r="J546"/>
      <c r="K546"/>
      <c r="L546"/>
      <c r="M546"/>
      <c r="N546"/>
      <c r="O546"/>
      <c r="P546"/>
      <c r="Q546"/>
      <c r="R546"/>
      <c r="S546"/>
      <c r="T546"/>
      <c r="U546"/>
      <c r="V546"/>
      <c r="W546"/>
      <c r="X546"/>
      <c r="Y546"/>
      <c r="Z546"/>
      <c r="AA546"/>
    </row>
    <row r="547" spans="1:27" s="27" customFormat="1" ht="15.6" x14ac:dyDescent="0.3">
      <c r="A547"/>
      <c r="B547"/>
      <c r="C547"/>
      <c r="D547"/>
      <c r="E547"/>
      <c r="F547"/>
      <c r="G547"/>
      <c r="H547"/>
      <c r="I547"/>
      <c r="J547"/>
      <c r="K547"/>
      <c r="L547"/>
      <c r="M547"/>
      <c r="N547"/>
      <c r="O547"/>
      <c r="P547"/>
      <c r="Q547"/>
      <c r="R547"/>
      <c r="S547"/>
      <c r="T547"/>
      <c r="U547"/>
      <c r="V547"/>
      <c r="W547"/>
      <c r="X547"/>
      <c r="Y547"/>
      <c r="Z547"/>
      <c r="AA547"/>
    </row>
    <row r="548" spans="1:27" s="27" customFormat="1" ht="15.6" x14ac:dyDescent="0.3">
      <c r="A548"/>
      <c r="B548"/>
      <c r="C548"/>
      <c r="D548"/>
      <c r="E548"/>
      <c r="F548"/>
      <c r="G548"/>
      <c r="H548"/>
      <c r="I548"/>
      <c r="J548"/>
      <c r="K548"/>
      <c r="L548"/>
      <c r="M548"/>
      <c r="N548"/>
      <c r="O548"/>
      <c r="P548"/>
      <c r="Q548"/>
      <c r="R548"/>
      <c r="S548"/>
      <c r="T548"/>
      <c r="U548"/>
      <c r="V548"/>
      <c r="W548"/>
      <c r="X548"/>
      <c r="Y548"/>
      <c r="Z548"/>
      <c r="AA548"/>
    </row>
    <row r="549" spans="1:27" s="27" customFormat="1" ht="15.6" x14ac:dyDescent="0.3">
      <c r="A549"/>
      <c r="B549"/>
      <c r="C549"/>
      <c r="D549"/>
      <c r="E549"/>
      <c r="F549"/>
      <c r="G549"/>
      <c r="H549"/>
      <c r="I549"/>
      <c r="J549"/>
      <c r="K549"/>
      <c r="L549"/>
      <c r="M549"/>
      <c r="N549"/>
      <c r="O549"/>
      <c r="P549"/>
      <c r="Q549"/>
      <c r="R549"/>
      <c r="S549"/>
      <c r="T549"/>
      <c r="U549"/>
      <c r="V549"/>
      <c r="W549"/>
      <c r="X549"/>
      <c r="Y549"/>
      <c r="Z549"/>
      <c r="AA549"/>
    </row>
    <row r="550" spans="1:27" s="27" customFormat="1" ht="15.6" x14ac:dyDescent="0.3">
      <c r="A550"/>
      <c r="B550"/>
      <c r="C550"/>
      <c r="D550"/>
      <c r="E550"/>
      <c r="F550"/>
      <c r="G550"/>
      <c r="H550"/>
      <c r="I550"/>
      <c r="J550"/>
      <c r="K550"/>
      <c r="L550"/>
      <c r="M550"/>
      <c r="N550"/>
      <c r="O550"/>
      <c r="P550"/>
      <c r="Q550"/>
      <c r="R550"/>
      <c r="S550"/>
      <c r="T550"/>
      <c r="U550"/>
      <c r="V550"/>
      <c r="W550"/>
      <c r="X550"/>
      <c r="Y550"/>
      <c r="Z550"/>
      <c r="AA550"/>
    </row>
    <row r="551" spans="1:27" s="27" customFormat="1" ht="15.6" x14ac:dyDescent="0.3">
      <c r="A551"/>
      <c r="B551"/>
      <c r="C551"/>
      <c r="D551"/>
      <c r="E551"/>
      <c r="F551"/>
      <c r="G551"/>
      <c r="H551"/>
      <c r="I551"/>
      <c r="J551"/>
      <c r="K551"/>
      <c r="L551"/>
      <c r="M551"/>
      <c r="N551"/>
      <c r="O551"/>
      <c r="P551"/>
      <c r="Q551"/>
      <c r="R551"/>
      <c r="S551"/>
      <c r="T551"/>
      <c r="U551"/>
      <c r="V551"/>
      <c r="W551"/>
      <c r="X551"/>
      <c r="Y551"/>
      <c r="Z551"/>
      <c r="AA551"/>
    </row>
    <row r="552" spans="1:27" s="27" customFormat="1" ht="15.6" x14ac:dyDescent="0.3">
      <c r="A552"/>
      <c r="B552"/>
      <c r="C552"/>
      <c r="D552"/>
      <c r="E552"/>
      <c r="F552"/>
      <c r="G552"/>
      <c r="H552"/>
      <c r="I552"/>
      <c r="J552"/>
      <c r="K552"/>
      <c r="L552"/>
      <c r="M552"/>
      <c r="N552"/>
      <c r="O552"/>
      <c r="P552"/>
      <c r="Q552"/>
      <c r="R552"/>
      <c r="S552"/>
      <c r="T552"/>
      <c r="U552"/>
      <c r="V552"/>
      <c r="W552"/>
      <c r="X552"/>
      <c r="Y552"/>
      <c r="Z552"/>
      <c r="AA552"/>
    </row>
    <row r="553" spans="1:27" s="27" customFormat="1" ht="15.6" x14ac:dyDescent="0.3">
      <c r="A553"/>
      <c r="B553"/>
      <c r="C553"/>
      <c r="D553"/>
      <c r="E553"/>
      <c r="F553"/>
      <c r="G553"/>
      <c r="H553"/>
      <c r="I553"/>
      <c r="J553"/>
      <c r="K553"/>
      <c r="L553"/>
      <c r="M553"/>
      <c r="N553"/>
      <c r="O553"/>
      <c r="P553"/>
      <c r="Q553"/>
      <c r="R553"/>
      <c r="S553"/>
      <c r="T553"/>
      <c r="U553"/>
      <c r="V553"/>
      <c r="W553"/>
      <c r="X553"/>
      <c r="Y553"/>
      <c r="Z553"/>
      <c r="AA553"/>
    </row>
    <row r="554" spans="1:27" s="27" customFormat="1" ht="15.6" x14ac:dyDescent="0.3">
      <c r="A554"/>
      <c r="B554"/>
      <c r="C554"/>
      <c r="D554"/>
      <c r="E554"/>
      <c r="F554"/>
      <c r="G554"/>
      <c r="H554"/>
      <c r="I554"/>
      <c r="J554"/>
      <c r="K554"/>
      <c r="L554"/>
      <c r="M554"/>
      <c r="N554"/>
      <c r="O554"/>
      <c r="P554"/>
      <c r="Q554"/>
      <c r="R554"/>
      <c r="S554"/>
      <c r="T554"/>
      <c r="U554"/>
      <c r="V554"/>
      <c r="W554"/>
      <c r="X554"/>
      <c r="Y554"/>
      <c r="Z554"/>
      <c r="AA554"/>
    </row>
    <row r="555" spans="1:27" s="27" customFormat="1" ht="15.6" x14ac:dyDescent="0.3">
      <c r="A555"/>
      <c r="B555"/>
      <c r="C555"/>
      <c r="D555"/>
      <c r="E555"/>
      <c r="F555"/>
      <c r="G555"/>
      <c r="H555"/>
      <c r="I555"/>
      <c r="J555"/>
      <c r="K555"/>
      <c r="L555"/>
      <c r="M555"/>
      <c r="N555"/>
      <c r="O555"/>
      <c r="P555"/>
      <c r="Q555"/>
      <c r="R555"/>
      <c r="S555"/>
      <c r="T555"/>
      <c r="U555"/>
      <c r="V555"/>
      <c r="W555"/>
      <c r="X555"/>
      <c r="Y555"/>
      <c r="Z555"/>
      <c r="AA555"/>
    </row>
    <row r="556" spans="1:27" s="27" customFormat="1" ht="15.6" x14ac:dyDescent="0.3">
      <c r="A556"/>
      <c r="B556"/>
      <c r="C556"/>
      <c r="D556"/>
      <c r="E556"/>
      <c r="F556"/>
      <c r="G556"/>
      <c r="H556"/>
      <c r="I556"/>
      <c r="J556"/>
      <c r="K556"/>
      <c r="L556"/>
      <c r="M556"/>
      <c r="N556"/>
      <c r="O556"/>
      <c r="P556"/>
      <c r="Q556"/>
      <c r="R556"/>
      <c r="S556"/>
      <c r="T556"/>
      <c r="U556"/>
      <c r="V556"/>
      <c r="W556"/>
      <c r="X556"/>
      <c r="Y556"/>
      <c r="Z556"/>
      <c r="AA556"/>
    </row>
    <row r="557" spans="1:27" s="27" customFormat="1" ht="15.6" x14ac:dyDescent="0.3">
      <c r="A557"/>
      <c r="B557"/>
      <c r="C557"/>
      <c r="D557"/>
      <c r="E557"/>
      <c r="F557"/>
      <c r="G557"/>
      <c r="H557"/>
      <c r="I557"/>
      <c r="J557"/>
      <c r="K557"/>
      <c r="L557"/>
      <c r="M557"/>
      <c r="N557"/>
      <c r="O557"/>
      <c r="P557"/>
      <c r="Q557"/>
      <c r="R557"/>
      <c r="S557"/>
      <c r="T557"/>
      <c r="U557"/>
      <c r="V557"/>
      <c r="W557"/>
      <c r="X557"/>
      <c r="Y557"/>
      <c r="Z557"/>
      <c r="AA557"/>
    </row>
    <row r="558" spans="1:27" s="27" customFormat="1" ht="15.6" x14ac:dyDescent="0.3">
      <c r="A558"/>
      <c r="B558"/>
      <c r="C558"/>
      <c r="D558"/>
      <c r="E558"/>
      <c r="F558"/>
      <c r="G558"/>
      <c r="H558"/>
      <c r="I558"/>
      <c r="J558"/>
      <c r="K558"/>
      <c r="L558"/>
      <c r="M558"/>
      <c r="N558"/>
      <c r="O558"/>
      <c r="P558"/>
      <c r="Q558"/>
      <c r="R558"/>
      <c r="S558"/>
      <c r="T558"/>
      <c r="U558"/>
      <c r="V558"/>
      <c r="W558"/>
      <c r="X558"/>
      <c r="Y558"/>
      <c r="Z558"/>
      <c r="AA558"/>
    </row>
    <row r="559" spans="1:27" s="27" customFormat="1" ht="15.6" x14ac:dyDescent="0.3">
      <c r="A559"/>
      <c r="B559"/>
      <c r="C559"/>
      <c r="D559"/>
      <c r="E559"/>
      <c r="F559"/>
      <c r="G559"/>
      <c r="H559"/>
      <c r="I559"/>
      <c r="J559"/>
      <c r="K559"/>
      <c r="L559"/>
      <c r="M559"/>
      <c r="N559"/>
      <c r="O559"/>
      <c r="P559"/>
      <c r="Q559"/>
      <c r="R559"/>
      <c r="S559"/>
      <c r="T559"/>
      <c r="U559"/>
      <c r="V559"/>
      <c r="W559"/>
      <c r="X559"/>
      <c r="Y559"/>
      <c r="Z559"/>
      <c r="AA559"/>
    </row>
    <row r="560" spans="1:27" s="27" customFormat="1" ht="15.6" x14ac:dyDescent="0.3">
      <c r="A560"/>
      <c r="B560"/>
      <c r="C560"/>
      <c r="D560"/>
      <c r="E560"/>
      <c r="F560"/>
      <c r="G560"/>
      <c r="H560"/>
      <c r="I560"/>
      <c r="J560"/>
      <c r="K560"/>
      <c r="L560"/>
      <c r="M560"/>
      <c r="N560"/>
      <c r="O560"/>
      <c r="P560"/>
      <c r="Q560"/>
      <c r="R560"/>
      <c r="S560"/>
      <c r="T560"/>
      <c r="U560"/>
      <c r="V560"/>
      <c r="W560"/>
      <c r="X560"/>
      <c r="Y560"/>
      <c r="Z560"/>
      <c r="AA560"/>
    </row>
    <row r="561" spans="1:33" s="27" customFormat="1" ht="15.6" x14ac:dyDescent="0.3">
      <c r="A561"/>
      <c r="B561"/>
      <c r="C561"/>
      <c r="D561"/>
      <c r="E561"/>
      <c r="F561"/>
      <c r="G561"/>
      <c r="H561"/>
      <c r="I561"/>
      <c r="J561"/>
      <c r="K561"/>
      <c r="L561"/>
      <c r="M561"/>
      <c r="N561"/>
      <c r="O561"/>
      <c r="P561"/>
      <c r="Q561"/>
      <c r="R561"/>
      <c r="S561"/>
      <c r="T561"/>
      <c r="U561"/>
      <c r="V561"/>
      <c r="W561"/>
      <c r="X561"/>
      <c r="Y561"/>
      <c r="Z561"/>
      <c r="AA561"/>
    </row>
    <row r="562" spans="1:33" s="27" customFormat="1" ht="15.6" x14ac:dyDescent="0.3">
      <c r="A562"/>
      <c r="B562"/>
      <c r="C562"/>
      <c r="D562"/>
      <c r="E562"/>
      <c r="F562"/>
      <c r="G562"/>
      <c r="H562"/>
      <c r="I562"/>
      <c r="J562"/>
      <c r="K562"/>
      <c r="L562"/>
      <c r="M562"/>
      <c r="N562"/>
      <c r="O562"/>
      <c r="P562"/>
      <c r="Q562"/>
      <c r="R562"/>
      <c r="S562"/>
      <c r="T562"/>
      <c r="U562"/>
      <c r="V562"/>
      <c r="W562"/>
      <c r="X562"/>
      <c r="Y562"/>
      <c r="Z562"/>
      <c r="AA562"/>
    </row>
    <row r="563" spans="1:33" s="27" customFormat="1" ht="15.6" x14ac:dyDescent="0.3">
      <c r="A563"/>
      <c r="B563"/>
      <c r="C563"/>
      <c r="D563"/>
      <c r="E563"/>
      <c r="F563"/>
      <c r="G563"/>
      <c r="H563"/>
      <c r="I563"/>
      <c r="J563"/>
      <c r="K563"/>
      <c r="L563"/>
      <c r="M563"/>
      <c r="N563"/>
      <c r="O563"/>
      <c r="P563"/>
      <c r="Q563"/>
      <c r="R563"/>
      <c r="S563"/>
      <c r="T563"/>
      <c r="U563"/>
      <c r="V563"/>
      <c r="W563"/>
      <c r="X563"/>
      <c r="Y563"/>
      <c r="Z563"/>
      <c r="AA563"/>
    </row>
    <row r="564" spans="1:33" s="27" customFormat="1" ht="15.6" x14ac:dyDescent="0.3">
      <c r="A564"/>
      <c r="B564"/>
      <c r="C564"/>
      <c r="D564"/>
      <c r="E564"/>
      <c r="F564"/>
      <c r="G564"/>
      <c r="H564"/>
      <c r="I564"/>
      <c r="J564"/>
      <c r="K564"/>
      <c r="L564"/>
      <c r="M564"/>
      <c r="N564"/>
      <c r="O564"/>
      <c r="P564"/>
      <c r="Q564"/>
      <c r="R564"/>
      <c r="S564"/>
      <c r="T564"/>
      <c r="U564"/>
      <c r="V564"/>
      <c r="W564"/>
      <c r="X564"/>
      <c r="Y564"/>
      <c r="Z564"/>
      <c r="AA564"/>
    </row>
    <row r="565" spans="1:33" s="27" customFormat="1" ht="15.6" x14ac:dyDescent="0.3">
      <c r="A565"/>
      <c r="B565"/>
      <c r="C565"/>
      <c r="D565"/>
      <c r="E565"/>
      <c r="F565"/>
      <c r="G565"/>
      <c r="H565"/>
      <c r="I565"/>
      <c r="J565"/>
      <c r="K565"/>
      <c r="L565"/>
      <c r="M565"/>
      <c r="N565"/>
      <c r="O565"/>
      <c r="P565"/>
      <c r="Q565"/>
      <c r="R565"/>
      <c r="S565"/>
      <c r="T565"/>
      <c r="U565"/>
      <c r="V565"/>
      <c r="W565"/>
      <c r="X565"/>
      <c r="Y565"/>
      <c r="Z565"/>
      <c r="AA565"/>
      <c r="AB565" s="23"/>
      <c r="AC565" s="24"/>
      <c r="AD565" s="25"/>
      <c r="AE565" s="23"/>
      <c r="AF565" s="23"/>
      <c r="AG565" s="26"/>
    </row>
    <row r="566" spans="1:33" s="27" customFormat="1" ht="15.6" x14ac:dyDescent="0.3">
      <c r="A566"/>
      <c r="B566"/>
      <c r="C566"/>
      <c r="D566"/>
      <c r="E566"/>
      <c r="F566"/>
      <c r="G566"/>
      <c r="H566"/>
      <c r="I566"/>
      <c r="J566"/>
      <c r="K566"/>
      <c r="L566"/>
      <c r="M566"/>
      <c r="N566"/>
      <c r="O566"/>
      <c r="P566"/>
      <c r="Q566"/>
      <c r="R566"/>
      <c r="S566"/>
      <c r="T566"/>
      <c r="U566"/>
      <c r="V566"/>
      <c r="W566"/>
      <c r="X566"/>
      <c r="Y566"/>
      <c r="Z566"/>
      <c r="AA566"/>
    </row>
    <row r="567" spans="1:33" s="27" customFormat="1" ht="15.6" x14ac:dyDescent="0.3">
      <c r="A567"/>
      <c r="B567"/>
      <c r="C567"/>
      <c r="D567"/>
      <c r="E567"/>
      <c r="F567"/>
      <c r="G567"/>
      <c r="H567"/>
      <c r="I567"/>
      <c r="J567"/>
      <c r="K567"/>
      <c r="L567"/>
      <c r="M567"/>
      <c r="N567"/>
      <c r="O567"/>
      <c r="P567"/>
      <c r="Q567"/>
      <c r="R567"/>
      <c r="S567"/>
      <c r="T567"/>
      <c r="U567"/>
      <c r="V567"/>
      <c r="W567"/>
      <c r="X567"/>
      <c r="Y567"/>
      <c r="Z567"/>
      <c r="AA567"/>
    </row>
    <row r="568" spans="1:33" s="27" customFormat="1" ht="15.6" x14ac:dyDescent="0.3">
      <c r="A568"/>
      <c r="B568"/>
      <c r="C568"/>
      <c r="D568"/>
      <c r="E568"/>
      <c r="F568"/>
      <c r="G568"/>
      <c r="H568"/>
      <c r="I568"/>
      <c r="J568"/>
      <c r="K568"/>
      <c r="L568"/>
      <c r="M568"/>
      <c r="N568"/>
      <c r="O568"/>
      <c r="P568"/>
      <c r="Q568"/>
      <c r="R568"/>
      <c r="S568"/>
      <c r="T568"/>
      <c r="U568"/>
      <c r="V568"/>
      <c r="W568"/>
      <c r="X568"/>
      <c r="Y568"/>
      <c r="Z568"/>
      <c r="AA568"/>
    </row>
    <row r="569" spans="1:33" s="27" customFormat="1" ht="15.6" x14ac:dyDescent="0.3">
      <c r="A569"/>
      <c r="B569"/>
      <c r="C569"/>
      <c r="D569"/>
      <c r="E569"/>
      <c r="F569"/>
      <c r="G569"/>
      <c r="H569"/>
      <c r="I569"/>
      <c r="J569"/>
      <c r="K569"/>
      <c r="L569"/>
      <c r="M569"/>
      <c r="N569"/>
      <c r="O569"/>
      <c r="P569"/>
      <c r="Q569"/>
      <c r="R569"/>
      <c r="S569"/>
      <c r="T569"/>
      <c r="U569"/>
      <c r="V569"/>
      <c r="W569"/>
      <c r="X569"/>
      <c r="Y569"/>
      <c r="Z569"/>
      <c r="AA569"/>
    </row>
    <row r="570" spans="1:33" s="27" customFormat="1" ht="15.6" x14ac:dyDescent="0.3">
      <c r="A570"/>
      <c r="B570"/>
      <c r="C570"/>
      <c r="D570"/>
      <c r="E570"/>
      <c r="F570"/>
      <c r="G570"/>
      <c r="H570"/>
      <c r="I570"/>
      <c r="J570"/>
      <c r="K570"/>
      <c r="L570"/>
      <c r="M570"/>
      <c r="N570"/>
      <c r="O570"/>
      <c r="P570"/>
      <c r="Q570"/>
      <c r="R570"/>
      <c r="S570"/>
      <c r="T570"/>
      <c r="U570"/>
      <c r="V570"/>
      <c r="W570"/>
      <c r="X570"/>
      <c r="Y570"/>
      <c r="Z570"/>
      <c r="AA570"/>
    </row>
    <row r="571" spans="1:33" s="27" customFormat="1" ht="15.6" x14ac:dyDescent="0.3">
      <c r="A571"/>
      <c r="B571"/>
      <c r="C571"/>
      <c r="D571"/>
      <c r="E571"/>
      <c r="F571"/>
      <c r="G571"/>
      <c r="H571"/>
      <c r="I571"/>
      <c r="J571"/>
      <c r="K571"/>
      <c r="L571"/>
      <c r="M571"/>
      <c r="N571"/>
      <c r="O571"/>
      <c r="P571"/>
      <c r="Q571"/>
      <c r="R571"/>
      <c r="S571"/>
      <c r="T571"/>
      <c r="U571"/>
      <c r="V571"/>
      <c r="W571"/>
      <c r="X571"/>
      <c r="Y571"/>
      <c r="Z571"/>
      <c r="AA571"/>
    </row>
    <row r="572" spans="1:33" s="27" customFormat="1" ht="15.6" x14ac:dyDescent="0.3">
      <c r="A572"/>
      <c r="B572"/>
      <c r="C572"/>
      <c r="D572"/>
      <c r="E572"/>
      <c r="F572"/>
      <c r="G572"/>
      <c r="H572"/>
      <c r="I572"/>
      <c r="J572"/>
      <c r="K572"/>
      <c r="L572"/>
      <c r="M572"/>
      <c r="N572"/>
      <c r="O572"/>
      <c r="P572"/>
      <c r="Q572"/>
      <c r="R572"/>
      <c r="S572"/>
      <c r="T572"/>
      <c r="U572"/>
      <c r="V572"/>
      <c r="W572"/>
      <c r="X572"/>
      <c r="Y572"/>
      <c r="Z572"/>
      <c r="AA572"/>
    </row>
    <row r="573" spans="1:33" s="27" customFormat="1" ht="15.6" x14ac:dyDescent="0.3">
      <c r="A573"/>
      <c r="B573"/>
      <c r="C573"/>
      <c r="D573"/>
      <c r="E573"/>
      <c r="F573"/>
      <c r="G573"/>
      <c r="H573"/>
      <c r="I573"/>
      <c r="J573"/>
      <c r="K573"/>
      <c r="L573"/>
      <c r="M573"/>
      <c r="N573"/>
      <c r="O573"/>
      <c r="P573"/>
      <c r="Q573"/>
      <c r="R573"/>
      <c r="S573"/>
      <c r="T573"/>
      <c r="U573"/>
      <c r="V573"/>
      <c r="W573"/>
      <c r="X573"/>
      <c r="Y573"/>
      <c r="Z573"/>
      <c r="AA573"/>
    </row>
    <row r="574" spans="1:33" s="27" customFormat="1" ht="15.6" x14ac:dyDescent="0.3">
      <c r="A574"/>
      <c r="B574"/>
      <c r="C574"/>
      <c r="D574"/>
      <c r="E574"/>
      <c r="F574"/>
      <c r="G574"/>
      <c r="H574"/>
      <c r="I574"/>
      <c r="J574"/>
      <c r="K574"/>
      <c r="L574"/>
      <c r="M574"/>
      <c r="N574"/>
      <c r="O574"/>
      <c r="P574"/>
      <c r="Q574"/>
      <c r="R574"/>
      <c r="S574"/>
      <c r="T574"/>
      <c r="U574"/>
      <c r="V574"/>
      <c r="W574"/>
      <c r="X574"/>
      <c r="Y574"/>
      <c r="Z574"/>
      <c r="AA574"/>
    </row>
    <row r="575" spans="1:33" s="27" customFormat="1" ht="15.6" x14ac:dyDescent="0.3">
      <c r="A575"/>
      <c r="B575"/>
      <c r="C575"/>
      <c r="D575"/>
      <c r="E575"/>
      <c r="F575"/>
      <c r="G575"/>
      <c r="H575"/>
      <c r="I575"/>
      <c r="J575"/>
      <c r="K575"/>
      <c r="L575"/>
      <c r="M575"/>
      <c r="N575"/>
      <c r="O575"/>
      <c r="P575"/>
      <c r="Q575"/>
      <c r="R575"/>
      <c r="S575"/>
      <c r="T575"/>
      <c r="U575"/>
      <c r="V575"/>
      <c r="W575"/>
      <c r="X575"/>
      <c r="Y575"/>
      <c r="Z575"/>
      <c r="AA575"/>
    </row>
    <row r="576" spans="1:33" s="27" customFormat="1" ht="15.6" x14ac:dyDescent="0.3">
      <c r="A576"/>
      <c r="B576"/>
      <c r="C576"/>
      <c r="D576"/>
      <c r="E576"/>
      <c r="F576"/>
      <c r="G576"/>
      <c r="H576"/>
      <c r="I576"/>
      <c r="J576"/>
      <c r="K576"/>
      <c r="L576"/>
      <c r="M576"/>
      <c r="N576"/>
      <c r="O576"/>
      <c r="P576"/>
      <c r="Q576"/>
      <c r="R576"/>
      <c r="S576"/>
      <c r="T576"/>
      <c r="U576"/>
      <c r="V576"/>
      <c r="W576"/>
      <c r="X576"/>
      <c r="Y576"/>
      <c r="Z576"/>
      <c r="AA576"/>
    </row>
    <row r="577" spans="1:27" s="27" customFormat="1" ht="15.6" x14ac:dyDescent="0.3">
      <c r="A577"/>
      <c r="B577"/>
      <c r="C577"/>
      <c r="D577"/>
      <c r="E577"/>
      <c r="F577"/>
      <c r="G577"/>
      <c r="H577"/>
      <c r="I577"/>
      <c r="J577"/>
      <c r="K577"/>
      <c r="L577"/>
      <c r="M577"/>
      <c r="N577"/>
      <c r="O577"/>
      <c r="P577"/>
      <c r="Q577"/>
      <c r="R577"/>
      <c r="S577"/>
      <c r="T577"/>
      <c r="U577"/>
      <c r="V577"/>
      <c r="W577"/>
      <c r="X577"/>
      <c r="Y577"/>
      <c r="Z577"/>
      <c r="AA577"/>
    </row>
    <row r="578" spans="1:27" s="27" customFormat="1" ht="15.6" x14ac:dyDescent="0.3">
      <c r="A578"/>
      <c r="B578"/>
      <c r="C578"/>
      <c r="D578"/>
      <c r="E578"/>
      <c r="F578"/>
      <c r="G578"/>
      <c r="H578"/>
      <c r="I578"/>
      <c r="J578"/>
      <c r="K578"/>
      <c r="L578"/>
      <c r="M578"/>
      <c r="N578"/>
      <c r="O578"/>
      <c r="P578"/>
      <c r="Q578"/>
      <c r="R578"/>
      <c r="S578"/>
      <c r="T578"/>
      <c r="U578"/>
      <c r="V578"/>
      <c r="W578"/>
      <c r="X578"/>
      <c r="Y578"/>
      <c r="Z578"/>
      <c r="AA578"/>
    </row>
    <row r="579" spans="1:27" s="27" customFormat="1" ht="15.6" x14ac:dyDescent="0.3">
      <c r="A579"/>
      <c r="B579"/>
      <c r="C579"/>
      <c r="D579"/>
      <c r="E579"/>
      <c r="F579"/>
      <c r="G579"/>
      <c r="H579"/>
      <c r="I579"/>
      <c r="J579"/>
      <c r="K579"/>
      <c r="L579"/>
      <c r="M579"/>
      <c r="N579"/>
      <c r="O579"/>
      <c r="P579"/>
      <c r="Q579"/>
      <c r="R579"/>
      <c r="S579"/>
      <c r="T579"/>
      <c r="U579"/>
      <c r="V579"/>
      <c r="W579"/>
      <c r="X579"/>
      <c r="Y579"/>
      <c r="Z579"/>
      <c r="AA579"/>
    </row>
    <row r="580" spans="1:27" s="27" customFormat="1" ht="15.6" x14ac:dyDescent="0.3">
      <c r="A580"/>
      <c r="B580"/>
      <c r="C580"/>
      <c r="D580"/>
      <c r="E580"/>
      <c r="F580"/>
      <c r="G580"/>
      <c r="H580"/>
      <c r="I580"/>
      <c r="J580"/>
      <c r="K580"/>
      <c r="L580"/>
      <c r="M580"/>
      <c r="N580"/>
      <c r="O580"/>
      <c r="P580"/>
      <c r="Q580"/>
      <c r="R580"/>
      <c r="S580"/>
      <c r="T580"/>
      <c r="U580"/>
      <c r="V580"/>
      <c r="W580"/>
      <c r="X580"/>
      <c r="Y580"/>
      <c r="Z580"/>
      <c r="AA580"/>
    </row>
    <row r="581" spans="1:27" s="27" customFormat="1" ht="15.6" x14ac:dyDescent="0.3">
      <c r="A581"/>
      <c r="B581"/>
      <c r="C581"/>
      <c r="D581"/>
      <c r="E581"/>
      <c r="F581"/>
      <c r="G581"/>
      <c r="H581"/>
      <c r="I581"/>
      <c r="J581"/>
      <c r="K581"/>
      <c r="L581"/>
      <c r="M581"/>
      <c r="N581"/>
      <c r="O581"/>
      <c r="P581"/>
      <c r="Q581"/>
      <c r="R581"/>
      <c r="S581"/>
      <c r="T581"/>
      <c r="U581"/>
      <c r="V581"/>
      <c r="W581"/>
      <c r="X581"/>
      <c r="Y581"/>
      <c r="Z581"/>
      <c r="AA581"/>
    </row>
    <row r="582" spans="1:27" s="27" customFormat="1" ht="15.6" x14ac:dyDescent="0.3">
      <c r="A582"/>
      <c r="B582"/>
      <c r="C582"/>
      <c r="D582"/>
      <c r="E582"/>
      <c r="F582"/>
      <c r="G582"/>
      <c r="H582"/>
      <c r="I582"/>
      <c r="J582"/>
      <c r="K582"/>
      <c r="L582"/>
      <c r="M582"/>
      <c r="N582"/>
      <c r="O582"/>
      <c r="P582"/>
      <c r="Q582"/>
      <c r="R582"/>
      <c r="S582"/>
      <c r="T582"/>
      <c r="U582"/>
      <c r="V582"/>
      <c r="W582"/>
      <c r="X582"/>
      <c r="Y582"/>
      <c r="Z582"/>
      <c r="AA582"/>
    </row>
    <row r="583" spans="1:27" s="27" customFormat="1" ht="15.6" x14ac:dyDescent="0.3">
      <c r="A583"/>
      <c r="B583"/>
      <c r="C583"/>
      <c r="D583"/>
      <c r="E583"/>
      <c r="F583"/>
      <c r="G583"/>
      <c r="H583"/>
      <c r="I583"/>
      <c r="J583"/>
      <c r="K583"/>
      <c r="L583"/>
      <c r="M583"/>
      <c r="N583"/>
      <c r="O583"/>
      <c r="P583"/>
      <c r="Q583"/>
      <c r="R583"/>
      <c r="S583"/>
      <c r="T583"/>
      <c r="U583"/>
      <c r="V583"/>
      <c r="W583"/>
      <c r="X583"/>
      <c r="Y583"/>
      <c r="Z583"/>
      <c r="AA583"/>
    </row>
    <row r="584" spans="1:27" s="27" customFormat="1" ht="15.6" x14ac:dyDescent="0.3">
      <c r="A584"/>
      <c r="B584"/>
      <c r="C584"/>
      <c r="D584"/>
      <c r="E584"/>
      <c r="F584"/>
      <c r="G584"/>
      <c r="H584"/>
      <c r="I584"/>
      <c r="J584"/>
      <c r="K584"/>
      <c r="L584"/>
      <c r="M584"/>
      <c r="N584"/>
      <c r="O584"/>
      <c r="P584"/>
      <c r="Q584"/>
      <c r="R584"/>
      <c r="S584"/>
      <c r="T584"/>
      <c r="U584"/>
      <c r="V584"/>
      <c r="W584"/>
      <c r="X584"/>
      <c r="Y584"/>
      <c r="Z584"/>
      <c r="AA584"/>
    </row>
    <row r="585" spans="1:27" s="27" customFormat="1" ht="15.6" x14ac:dyDescent="0.3">
      <c r="A585"/>
      <c r="B585"/>
      <c r="C585"/>
      <c r="D585"/>
      <c r="E585"/>
      <c r="F585"/>
      <c r="G585"/>
      <c r="H585"/>
      <c r="I585"/>
      <c r="J585"/>
      <c r="K585"/>
      <c r="L585"/>
      <c r="M585"/>
      <c r="N585"/>
      <c r="O585"/>
      <c r="P585"/>
      <c r="Q585"/>
      <c r="R585"/>
      <c r="S585"/>
      <c r="T585"/>
      <c r="U585"/>
      <c r="V585"/>
      <c r="W585"/>
      <c r="X585"/>
      <c r="Y585"/>
      <c r="Z585"/>
      <c r="AA585"/>
    </row>
    <row r="586" spans="1:27" s="27" customFormat="1" ht="15.6" x14ac:dyDescent="0.3">
      <c r="A586"/>
      <c r="B586"/>
      <c r="C586"/>
      <c r="D586"/>
      <c r="E586"/>
      <c r="F586"/>
      <c r="G586"/>
      <c r="H586"/>
      <c r="I586"/>
      <c r="J586"/>
      <c r="K586"/>
      <c r="L586"/>
      <c r="M586"/>
      <c r="N586"/>
      <c r="O586"/>
      <c r="P586"/>
      <c r="Q586"/>
      <c r="R586"/>
      <c r="S586"/>
      <c r="T586"/>
      <c r="U586"/>
      <c r="V586"/>
      <c r="W586"/>
      <c r="X586"/>
      <c r="Y586"/>
      <c r="Z586"/>
      <c r="AA586"/>
    </row>
    <row r="587" spans="1:27" s="27" customFormat="1" ht="15.6" x14ac:dyDescent="0.3">
      <c r="A587"/>
      <c r="B587"/>
      <c r="C587"/>
      <c r="D587"/>
      <c r="E587"/>
      <c r="F587"/>
      <c r="G587"/>
      <c r="H587"/>
      <c r="I587"/>
      <c r="J587"/>
      <c r="K587"/>
      <c r="L587"/>
      <c r="M587"/>
      <c r="N587"/>
      <c r="O587"/>
      <c r="P587"/>
      <c r="Q587"/>
      <c r="R587"/>
      <c r="S587"/>
      <c r="T587"/>
      <c r="U587"/>
      <c r="V587"/>
      <c r="W587"/>
      <c r="X587"/>
      <c r="Y587"/>
      <c r="Z587"/>
      <c r="AA587"/>
    </row>
    <row r="588" spans="1:27" s="27" customFormat="1" ht="15.6" x14ac:dyDescent="0.3">
      <c r="A588"/>
      <c r="B588"/>
      <c r="C588"/>
      <c r="D588"/>
      <c r="E588"/>
      <c r="F588"/>
      <c r="G588"/>
      <c r="H588"/>
      <c r="I588"/>
      <c r="J588"/>
      <c r="K588"/>
      <c r="L588"/>
      <c r="M588"/>
      <c r="N588"/>
      <c r="O588"/>
      <c r="P588"/>
      <c r="Q588"/>
      <c r="R588"/>
      <c r="S588"/>
      <c r="T588"/>
      <c r="U588"/>
      <c r="V588"/>
      <c r="W588"/>
      <c r="X588"/>
      <c r="Y588"/>
      <c r="Z588"/>
      <c r="AA588"/>
    </row>
    <row r="589" spans="1:27" s="27" customFormat="1" ht="15.6" x14ac:dyDescent="0.3">
      <c r="A589"/>
      <c r="B589"/>
      <c r="C589"/>
      <c r="D589"/>
      <c r="E589"/>
      <c r="F589"/>
      <c r="G589"/>
      <c r="H589"/>
      <c r="I589"/>
      <c r="J589"/>
      <c r="K589"/>
      <c r="L589"/>
      <c r="M589"/>
      <c r="N589"/>
      <c r="O589"/>
      <c r="P589"/>
      <c r="Q589"/>
      <c r="R589"/>
      <c r="S589"/>
      <c r="T589"/>
      <c r="U589"/>
      <c r="V589"/>
      <c r="W589"/>
      <c r="X589"/>
      <c r="Y589"/>
      <c r="Z589"/>
      <c r="AA589"/>
    </row>
    <row r="590" spans="1:27" s="27" customFormat="1" ht="15.6" x14ac:dyDescent="0.3">
      <c r="A590"/>
      <c r="B590"/>
      <c r="C590"/>
      <c r="D590"/>
      <c r="E590"/>
      <c r="F590"/>
      <c r="G590"/>
      <c r="H590"/>
      <c r="I590"/>
      <c r="J590"/>
      <c r="K590"/>
      <c r="L590"/>
      <c r="M590"/>
      <c r="N590"/>
      <c r="O590"/>
      <c r="P590"/>
      <c r="Q590"/>
      <c r="R590"/>
      <c r="S590"/>
      <c r="T590"/>
      <c r="U590"/>
      <c r="V590"/>
      <c r="W590"/>
      <c r="X590"/>
      <c r="Y590"/>
      <c r="Z590"/>
      <c r="AA590"/>
    </row>
    <row r="591" spans="1:27" s="27" customFormat="1" ht="15.6" x14ac:dyDescent="0.3">
      <c r="A591"/>
      <c r="B591"/>
      <c r="C591"/>
      <c r="D591"/>
      <c r="E591"/>
      <c r="F591"/>
      <c r="G591"/>
      <c r="H591"/>
      <c r="I591"/>
      <c r="J591"/>
      <c r="K591"/>
      <c r="L591"/>
      <c r="M591"/>
      <c r="N591"/>
      <c r="O591"/>
      <c r="P591"/>
      <c r="Q591"/>
      <c r="R591"/>
      <c r="S591"/>
      <c r="T591"/>
      <c r="U591"/>
      <c r="V591"/>
      <c r="W591"/>
      <c r="X591"/>
      <c r="Y591"/>
      <c r="Z591"/>
      <c r="AA591"/>
    </row>
    <row r="592" spans="1:27" s="27" customFormat="1" ht="15.6" x14ac:dyDescent="0.3">
      <c r="A592"/>
      <c r="B592"/>
      <c r="C592"/>
      <c r="D592"/>
      <c r="E592"/>
      <c r="F592"/>
      <c r="G592"/>
      <c r="H592"/>
      <c r="I592"/>
      <c r="J592"/>
      <c r="K592"/>
      <c r="L592"/>
      <c r="M592"/>
      <c r="N592"/>
      <c r="O592"/>
      <c r="P592"/>
      <c r="Q592"/>
      <c r="R592"/>
      <c r="S592"/>
      <c r="T592"/>
      <c r="U592"/>
      <c r="V592"/>
      <c r="W592"/>
      <c r="X592"/>
      <c r="Y592"/>
      <c r="Z592"/>
      <c r="AA592"/>
    </row>
    <row r="593" spans="1:27" s="27" customFormat="1" ht="15.6" x14ac:dyDescent="0.3">
      <c r="A593"/>
      <c r="B593"/>
      <c r="C593"/>
      <c r="D593"/>
      <c r="E593"/>
      <c r="F593"/>
      <c r="G593"/>
      <c r="H593"/>
      <c r="I593"/>
      <c r="J593"/>
      <c r="K593"/>
      <c r="L593"/>
      <c r="M593"/>
      <c r="N593"/>
      <c r="O593"/>
      <c r="P593"/>
      <c r="Q593"/>
      <c r="R593"/>
      <c r="S593"/>
      <c r="T593"/>
      <c r="U593"/>
      <c r="V593"/>
      <c r="W593"/>
      <c r="X593"/>
      <c r="Y593"/>
      <c r="Z593"/>
      <c r="AA593"/>
    </row>
    <row r="594" spans="1:27" s="27" customFormat="1" ht="15.6" x14ac:dyDescent="0.3">
      <c r="A594"/>
      <c r="B594"/>
      <c r="C594"/>
      <c r="D594"/>
      <c r="E594"/>
      <c r="F594"/>
      <c r="G594"/>
      <c r="H594"/>
      <c r="I594"/>
      <c r="J594"/>
      <c r="K594"/>
      <c r="L594"/>
      <c r="M594"/>
      <c r="N594"/>
      <c r="O594"/>
      <c r="P594"/>
      <c r="Q594"/>
      <c r="R594"/>
      <c r="S594"/>
      <c r="T594"/>
      <c r="U594"/>
      <c r="V594"/>
      <c r="W594"/>
      <c r="X594"/>
      <c r="Y594"/>
      <c r="Z594"/>
      <c r="AA594"/>
    </row>
    <row r="595" spans="1:27" s="27" customFormat="1" ht="15.6" x14ac:dyDescent="0.3">
      <c r="A595"/>
      <c r="B595"/>
      <c r="C595"/>
      <c r="D595"/>
      <c r="E595"/>
      <c r="F595"/>
      <c r="G595"/>
      <c r="H595"/>
      <c r="I595"/>
      <c r="J595"/>
      <c r="K595"/>
      <c r="L595"/>
      <c r="M595"/>
      <c r="N595"/>
      <c r="O595"/>
      <c r="P595"/>
      <c r="Q595"/>
      <c r="R595"/>
      <c r="S595"/>
      <c r="T595"/>
      <c r="U595"/>
      <c r="V595"/>
      <c r="W595"/>
      <c r="X595"/>
      <c r="Y595"/>
      <c r="Z595"/>
      <c r="AA595"/>
    </row>
    <row r="596" spans="1:27" s="27" customFormat="1" ht="15.6" x14ac:dyDescent="0.3">
      <c r="A596"/>
      <c r="B596"/>
      <c r="C596"/>
      <c r="D596"/>
      <c r="E596"/>
      <c r="F596"/>
      <c r="G596"/>
      <c r="H596"/>
      <c r="I596"/>
      <c r="J596"/>
      <c r="K596"/>
      <c r="L596"/>
      <c r="M596"/>
      <c r="N596"/>
      <c r="O596"/>
      <c r="P596"/>
      <c r="Q596"/>
      <c r="R596"/>
      <c r="S596"/>
      <c r="T596"/>
      <c r="U596"/>
      <c r="V596"/>
      <c r="W596"/>
      <c r="X596"/>
      <c r="Y596"/>
      <c r="Z596"/>
      <c r="AA596"/>
    </row>
    <row r="597" spans="1:27" s="27" customFormat="1" ht="15.6" x14ac:dyDescent="0.3">
      <c r="A597"/>
      <c r="B597"/>
      <c r="C597"/>
      <c r="D597"/>
      <c r="E597"/>
      <c r="F597"/>
      <c r="G597"/>
      <c r="H597"/>
      <c r="I597"/>
      <c r="J597"/>
      <c r="K597"/>
      <c r="L597"/>
      <c r="M597"/>
      <c r="N597"/>
      <c r="O597"/>
      <c r="P597"/>
      <c r="Q597"/>
      <c r="R597"/>
      <c r="S597"/>
      <c r="T597"/>
      <c r="U597"/>
      <c r="V597"/>
      <c r="W597"/>
      <c r="X597"/>
      <c r="Y597"/>
      <c r="Z597"/>
      <c r="AA597"/>
    </row>
    <row r="598" spans="1:27" s="27" customFormat="1" ht="15.6" x14ac:dyDescent="0.3">
      <c r="A598"/>
      <c r="B598"/>
      <c r="C598"/>
      <c r="D598"/>
      <c r="E598"/>
      <c r="F598"/>
      <c r="G598"/>
      <c r="H598"/>
      <c r="I598"/>
      <c r="J598"/>
      <c r="K598"/>
      <c r="L598"/>
      <c r="M598"/>
      <c r="N598"/>
      <c r="O598"/>
      <c r="P598"/>
      <c r="Q598"/>
      <c r="R598"/>
      <c r="S598"/>
      <c r="T598"/>
      <c r="U598"/>
      <c r="V598"/>
      <c r="W598"/>
      <c r="X598"/>
      <c r="Y598"/>
      <c r="Z598"/>
      <c r="AA598"/>
    </row>
    <row r="599" spans="1:27" s="27" customFormat="1" ht="15.6" x14ac:dyDescent="0.3">
      <c r="A599"/>
      <c r="B599"/>
      <c r="C599"/>
      <c r="D599"/>
      <c r="E599"/>
      <c r="F599"/>
      <c r="G599"/>
      <c r="H599"/>
      <c r="I599"/>
      <c r="J599"/>
      <c r="K599"/>
      <c r="L599"/>
      <c r="M599"/>
      <c r="N599"/>
      <c r="O599"/>
      <c r="P599"/>
      <c r="Q599"/>
      <c r="R599"/>
      <c r="S599"/>
      <c r="T599"/>
      <c r="U599"/>
      <c r="V599"/>
      <c r="W599"/>
      <c r="X599"/>
      <c r="Y599"/>
      <c r="Z599"/>
      <c r="AA599"/>
    </row>
    <row r="600" spans="1:27" s="27" customFormat="1" ht="15.6" x14ac:dyDescent="0.3">
      <c r="A600"/>
      <c r="B600"/>
      <c r="C600"/>
      <c r="D600"/>
      <c r="E600"/>
      <c r="F600"/>
      <c r="G600"/>
      <c r="H600"/>
      <c r="I600"/>
      <c r="J600"/>
      <c r="K600"/>
      <c r="L600"/>
      <c r="M600"/>
      <c r="N600"/>
      <c r="O600"/>
      <c r="P600"/>
      <c r="Q600"/>
      <c r="R600"/>
      <c r="S600"/>
      <c r="T600"/>
      <c r="U600"/>
      <c r="V600"/>
      <c r="W600"/>
      <c r="X600"/>
      <c r="Y600"/>
      <c r="Z600"/>
      <c r="AA600"/>
    </row>
    <row r="601" spans="1:27" s="27" customFormat="1" ht="15.6" x14ac:dyDescent="0.3">
      <c r="A601"/>
      <c r="B601"/>
      <c r="C601"/>
      <c r="D601"/>
      <c r="E601"/>
      <c r="F601"/>
      <c r="G601"/>
      <c r="H601"/>
      <c r="I601"/>
      <c r="J601"/>
      <c r="K601"/>
      <c r="L601"/>
      <c r="M601"/>
      <c r="N601"/>
      <c r="O601"/>
      <c r="P601"/>
      <c r="Q601"/>
      <c r="R601"/>
      <c r="S601"/>
      <c r="T601"/>
      <c r="U601"/>
      <c r="V601"/>
      <c r="W601"/>
      <c r="X601"/>
      <c r="Y601"/>
      <c r="Z601"/>
      <c r="AA601"/>
    </row>
    <row r="602" spans="1:27" s="27" customFormat="1" ht="15.6" x14ac:dyDescent="0.3">
      <c r="A602"/>
      <c r="B602"/>
      <c r="C602"/>
      <c r="D602"/>
      <c r="E602"/>
      <c r="F602"/>
      <c r="G602"/>
      <c r="H602"/>
      <c r="I602"/>
      <c r="J602"/>
      <c r="K602"/>
      <c r="L602"/>
      <c r="M602"/>
      <c r="N602"/>
      <c r="O602"/>
      <c r="P602"/>
      <c r="Q602"/>
      <c r="R602"/>
      <c r="S602"/>
      <c r="T602"/>
      <c r="U602"/>
      <c r="V602"/>
      <c r="W602"/>
      <c r="X602"/>
      <c r="Y602"/>
      <c r="Z602"/>
      <c r="AA602"/>
    </row>
    <row r="603" spans="1:27" s="27" customFormat="1" ht="15.6" x14ac:dyDescent="0.3">
      <c r="A603"/>
      <c r="B603"/>
      <c r="C603"/>
      <c r="D603"/>
      <c r="E603"/>
      <c r="F603"/>
      <c r="G603"/>
      <c r="H603"/>
      <c r="I603"/>
      <c r="J603"/>
      <c r="K603"/>
      <c r="L603"/>
      <c r="M603"/>
      <c r="N603"/>
      <c r="O603"/>
      <c r="P603"/>
      <c r="Q603"/>
      <c r="R603"/>
      <c r="S603"/>
      <c r="T603"/>
      <c r="U603"/>
      <c r="V603"/>
      <c r="W603"/>
      <c r="X603"/>
      <c r="Y603"/>
      <c r="Z603"/>
      <c r="AA603"/>
    </row>
    <row r="604" spans="1:27" s="27" customFormat="1" ht="15.6" x14ac:dyDescent="0.3">
      <c r="A604"/>
      <c r="B604"/>
      <c r="C604"/>
      <c r="D604"/>
      <c r="E604"/>
      <c r="F604"/>
      <c r="G604"/>
      <c r="H604"/>
      <c r="I604"/>
      <c r="J604"/>
      <c r="K604"/>
      <c r="L604"/>
      <c r="M604"/>
      <c r="N604"/>
      <c r="O604"/>
      <c r="P604"/>
      <c r="Q604"/>
      <c r="R604"/>
      <c r="S604"/>
      <c r="T604"/>
      <c r="U604"/>
      <c r="V604"/>
      <c r="W604"/>
      <c r="X604"/>
      <c r="Y604"/>
      <c r="Z604"/>
      <c r="AA604"/>
    </row>
    <row r="605" spans="1:27" s="27" customFormat="1" ht="15.6" x14ac:dyDescent="0.3">
      <c r="A605"/>
      <c r="B605"/>
      <c r="C605"/>
      <c r="D605"/>
      <c r="E605"/>
      <c r="F605"/>
      <c r="G605"/>
      <c r="H605"/>
      <c r="I605"/>
      <c r="J605"/>
      <c r="K605"/>
      <c r="L605"/>
      <c r="M605"/>
      <c r="N605"/>
      <c r="O605"/>
      <c r="P605"/>
      <c r="Q605"/>
      <c r="R605"/>
      <c r="S605"/>
      <c r="T605"/>
      <c r="U605"/>
      <c r="V605"/>
      <c r="W605"/>
      <c r="X605"/>
      <c r="Y605"/>
      <c r="Z605"/>
      <c r="AA605"/>
    </row>
    <row r="606" spans="1:27" s="27" customFormat="1" ht="15.6" x14ac:dyDescent="0.3">
      <c r="A606"/>
      <c r="B606"/>
      <c r="C606"/>
      <c r="D606"/>
      <c r="E606"/>
      <c r="F606"/>
      <c r="G606"/>
      <c r="H606"/>
      <c r="I606"/>
      <c r="J606"/>
      <c r="K606"/>
      <c r="L606"/>
      <c r="M606"/>
      <c r="N606"/>
      <c r="O606"/>
      <c r="P606"/>
      <c r="Q606"/>
      <c r="R606"/>
      <c r="S606"/>
      <c r="T606"/>
      <c r="U606"/>
      <c r="V606"/>
      <c r="W606"/>
      <c r="X606"/>
      <c r="Y606"/>
      <c r="Z606"/>
      <c r="AA606"/>
    </row>
    <row r="607" spans="1:27" s="27" customFormat="1" ht="15.6" x14ac:dyDescent="0.3">
      <c r="A607"/>
      <c r="B607"/>
      <c r="C607"/>
      <c r="D607"/>
      <c r="E607"/>
      <c r="F607"/>
      <c r="G607"/>
      <c r="H607"/>
      <c r="I607"/>
      <c r="J607"/>
      <c r="K607"/>
      <c r="L607"/>
      <c r="M607"/>
      <c r="N607"/>
      <c r="O607"/>
      <c r="P607"/>
      <c r="Q607"/>
      <c r="R607"/>
      <c r="S607"/>
      <c r="T607"/>
      <c r="U607"/>
      <c r="V607"/>
      <c r="W607"/>
      <c r="X607"/>
      <c r="Y607"/>
      <c r="Z607"/>
      <c r="AA607"/>
    </row>
    <row r="608" spans="1:27" s="27" customFormat="1" ht="15.6" x14ac:dyDescent="0.3">
      <c r="A608"/>
      <c r="B608"/>
      <c r="C608"/>
      <c r="D608"/>
      <c r="E608"/>
      <c r="F608"/>
      <c r="G608"/>
      <c r="H608"/>
      <c r="I608"/>
      <c r="J608"/>
      <c r="K608"/>
      <c r="L608"/>
      <c r="M608"/>
      <c r="N608"/>
      <c r="O608"/>
      <c r="P608"/>
      <c r="Q608"/>
      <c r="R608"/>
      <c r="S608"/>
      <c r="T608"/>
      <c r="U608"/>
      <c r="V608"/>
      <c r="W608"/>
      <c r="X608"/>
      <c r="Y608"/>
      <c r="Z608"/>
      <c r="AA608"/>
    </row>
    <row r="609" spans="1:27" s="27" customFormat="1" ht="15.6" x14ac:dyDescent="0.3">
      <c r="A609"/>
      <c r="B609"/>
      <c r="C609"/>
      <c r="D609"/>
      <c r="E609"/>
      <c r="F609"/>
      <c r="G609"/>
      <c r="H609"/>
      <c r="I609"/>
      <c r="J609"/>
      <c r="K609"/>
      <c r="L609"/>
      <c r="M609"/>
      <c r="N609"/>
      <c r="O609"/>
      <c r="P609"/>
      <c r="Q609"/>
      <c r="R609"/>
      <c r="S609"/>
      <c r="T609"/>
      <c r="U609"/>
      <c r="V609"/>
      <c r="W609"/>
      <c r="X609"/>
      <c r="Y609"/>
      <c r="Z609"/>
      <c r="AA609"/>
    </row>
    <row r="610" spans="1:27" s="27" customFormat="1" ht="15.6" x14ac:dyDescent="0.3">
      <c r="A610"/>
      <c r="B610"/>
      <c r="C610"/>
      <c r="D610"/>
      <c r="E610"/>
      <c r="F610"/>
      <c r="G610"/>
      <c r="H610"/>
      <c r="I610"/>
      <c r="J610"/>
      <c r="K610"/>
      <c r="L610"/>
      <c r="M610"/>
      <c r="N610"/>
      <c r="O610"/>
      <c r="P610"/>
      <c r="Q610"/>
      <c r="R610"/>
      <c r="S610"/>
      <c r="T610"/>
      <c r="U610"/>
      <c r="V610"/>
      <c r="W610"/>
      <c r="X610"/>
      <c r="Y610"/>
      <c r="Z610"/>
      <c r="AA610"/>
    </row>
    <row r="611" spans="1:27" s="27" customFormat="1" ht="15.6" x14ac:dyDescent="0.3">
      <c r="A611"/>
      <c r="B611"/>
      <c r="C611"/>
      <c r="D611"/>
      <c r="E611"/>
      <c r="F611"/>
      <c r="G611"/>
      <c r="H611"/>
      <c r="I611"/>
      <c r="J611"/>
      <c r="K611"/>
      <c r="L611"/>
      <c r="M611"/>
      <c r="N611"/>
      <c r="O611"/>
      <c r="P611"/>
      <c r="Q611"/>
      <c r="R611"/>
      <c r="S611"/>
      <c r="T611"/>
      <c r="U611"/>
      <c r="V611"/>
      <c r="W611"/>
      <c r="X611"/>
      <c r="Y611"/>
      <c r="Z611"/>
      <c r="AA611"/>
    </row>
    <row r="612" spans="1:27" s="27" customFormat="1" ht="15.6" x14ac:dyDescent="0.3">
      <c r="A612"/>
      <c r="B612"/>
      <c r="C612"/>
      <c r="D612"/>
      <c r="E612"/>
      <c r="F612"/>
      <c r="G612"/>
      <c r="H612"/>
      <c r="I612"/>
      <c r="J612"/>
      <c r="K612"/>
      <c r="L612"/>
      <c r="M612"/>
      <c r="N612"/>
      <c r="O612"/>
      <c r="P612"/>
      <c r="Q612"/>
      <c r="R612"/>
      <c r="S612"/>
      <c r="T612"/>
      <c r="U612"/>
      <c r="V612"/>
      <c r="W612"/>
      <c r="X612"/>
      <c r="Y612"/>
      <c r="Z612"/>
      <c r="AA612"/>
    </row>
    <row r="613" spans="1:27" s="27" customFormat="1" ht="15.6" x14ac:dyDescent="0.3">
      <c r="A613"/>
      <c r="B613"/>
      <c r="C613"/>
      <c r="D613"/>
      <c r="E613"/>
      <c r="F613"/>
      <c r="G613"/>
      <c r="H613"/>
      <c r="I613"/>
      <c r="J613"/>
      <c r="K613"/>
      <c r="L613"/>
      <c r="M613"/>
      <c r="N613"/>
      <c r="O613"/>
      <c r="P613"/>
      <c r="Q613"/>
      <c r="R613"/>
      <c r="S613"/>
      <c r="T613"/>
      <c r="U613"/>
      <c r="V613"/>
      <c r="W613"/>
      <c r="X613"/>
      <c r="Y613"/>
      <c r="Z613"/>
      <c r="AA613"/>
    </row>
    <row r="614" spans="1:27" s="27" customFormat="1" ht="15.6" x14ac:dyDescent="0.3">
      <c r="A614"/>
      <c r="B614"/>
      <c r="C614"/>
      <c r="D614"/>
      <c r="E614"/>
      <c r="F614"/>
      <c r="G614"/>
      <c r="H614"/>
      <c r="I614"/>
      <c r="J614"/>
      <c r="K614"/>
      <c r="L614"/>
      <c r="M614"/>
      <c r="N614"/>
      <c r="O614"/>
      <c r="P614"/>
      <c r="Q614"/>
      <c r="R614"/>
      <c r="S614"/>
      <c r="T614"/>
      <c r="U614"/>
      <c r="V614"/>
      <c r="W614"/>
      <c r="X614"/>
      <c r="Y614"/>
      <c r="Z614"/>
      <c r="AA614"/>
    </row>
    <row r="615" spans="1:27" s="27" customFormat="1" ht="15.6" x14ac:dyDescent="0.3">
      <c r="A615"/>
      <c r="B615"/>
      <c r="C615"/>
      <c r="D615"/>
      <c r="E615"/>
      <c r="F615"/>
      <c r="G615"/>
      <c r="H615"/>
      <c r="I615"/>
      <c r="J615"/>
      <c r="K615"/>
      <c r="L615"/>
      <c r="M615"/>
      <c r="N615"/>
      <c r="O615"/>
      <c r="P615"/>
      <c r="Q615"/>
      <c r="R615"/>
      <c r="S615"/>
      <c r="T615"/>
      <c r="U615"/>
      <c r="V615"/>
      <c r="W615"/>
      <c r="X615"/>
      <c r="Y615"/>
      <c r="Z615"/>
      <c r="AA615"/>
    </row>
    <row r="616" spans="1:27" s="27" customFormat="1" ht="15.6" x14ac:dyDescent="0.3">
      <c r="A616"/>
      <c r="B616"/>
      <c r="C616"/>
      <c r="D616"/>
      <c r="E616"/>
      <c r="F616"/>
      <c r="G616"/>
      <c r="H616"/>
      <c r="I616"/>
      <c r="J616"/>
      <c r="K616"/>
      <c r="L616"/>
      <c r="M616"/>
      <c r="N616"/>
      <c r="O616"/>
      <c r="P616"/>
      <c r="Q616"/>
      <c r="R616"/>
      <c r="S616"/>
      <c r="T616"/>
      <c r="U616"/>
      <c r="V616"/>
      <c r="W616"/>
      <c r="X616"/>
      <c r="Y616"/>
      <c r="Z616"/>
      <c r="AA616"/>
    </row>
    <row r="617" spans="1:27" s="27" customFormat="1" ht="15.6" x14ac:dyDescent="0.3">
      <c r="A617"/>
      <c r="B617"/>
      <c r="C617"/>
      <c r="D617"/>
      <c r="E617"/>
      <c r="F617"/>
      <c r="G617"/>
      <c r="H617"/>
      <c r="I617"/>
      <c r="J617"/>
      <c r="K617"/>
      <c r="L617"/>
      <c r="M617"/>
      <c r="N617"/>
      <c r="O617"/>
      <c r="P617"/>
      <c r="Q617"/>
      <c r="R617"/>
      <c r="S617"/>
      <c r="T617"/>
      <c r="U617"/>
      <c r="V617"/>
      <c r="W617"/>
      <c r="X617"/>
      <c r="Y617"/>
      <c r="Z617"/>
      <c r="AA617"/>
    </row>
    <row r="618" spans="1:27" s="27" customFormat="1" ht="15.6" x14ac:dyDescent="0.3">
      <c r="A618"/>
      <c r="B618"/>
      <c r="C618"/>
      <c r="D618"/>
      <c r="E618"/>
      <c r="F618"/>
      <c r="G618"/>
      <c r="H618"/>
      <c r="I618"/>
      <c r="J618"/>
      <c r="K618"/>
      <c r="L618"/>
      <c r="M618"/>
      <c r="N618"/>
      <c r="O618"/>
      <c r="P618"/>
      <c r="Q618"/>
      <c r="R618"/>
      <c r="S618"/>
      <c r="T618"/>
      <c r="U618"/>
      <c r="V618"/>
      <c r="W618"/>
      <c r="X618"/>
      <c r="Y618"/>
      <c r="Z618"/>
      <c r="AA618"/>
    </row>
    <row r="619" spans="1:27" s="27" customFormat="1" ht="15.6" x14ac:dyDescent="0.3">
      <c r="A619"/>
      <c r="B619"/>
      <c r="C619"/>
      <c r="D619"/>
      <c r="E619"/>
      <c r="F619"/>
      <c r="G619"/>
      <c r="H619"/>
      <c r="I619"/>
      <c r="J619"/>
      <c r="K619"/>
      <c r="L619"/>
      <c r="M619"/>
      <c r="N619"/>
      <c r="O619"/>
      <c r="P619"/>
      <c r="Q619"/>
      <c r="R619"/>
      <c r="S619"/>
      <c r="T619"/>
      <c r="U619"/>
      <c r="V619"/>
      <c r="W619"/>
      <c r="X619"/>
      <c r="Y619"/>
      <c r="Z619"/>
      <c r="AA619"/>
    </row>
    <row r="620" spans="1:27" s="27" customFormat="1" ht="15.6" x14ac:dyDescent="0.3">
      <c r="A620"/>
      <c r="B620"/>
      <c r="C620"/>
      <c r="D620"/>
      <c r="E620"/>
      <c r="F620"/>
      <c r="G620"/>
      <c r="H620"/>
      <c r="I620"/>
      <c r="J620"/>
      <c r="K620"/>
      <c r="L620"/>
      <c r="M620"/>
      <c r="N620"/>
      <c r="O620"/>
      <c r="P620"/>
      <c r="Q620"/>
      <c r="R620"/>
      <c r="S620"/>
      <c r="T620"/>
      <c r="U620"/>
      <c r="V620"/>
      <c r="W620"/>
      <c r="X620"/>
      <c r="Y620"/>
      <c r="Z620"/>
      <c r="AA620"/>
    </row>
    <row r="621" spans="1:27" s="27" customFormat="1" ht="15.6" x14ac:dyDescent="0.3">
      <c r="A621"/>
      <c r="B621"/>
      <c r="C621"/>
      <c r="D621"/>
      <c r="E621"/>
      <c r="F621"/>
      <c r="G621"/>
      <c r="H621"/>
      <c r="I621"/>
      <c r="J621"/>
      <c r="K621"/>
      <c r="L621"/>
      <c r="M621"/>
      <c r="N621"/>
      <c r="O621"/>
      <c r="P621"/>
      <c r="Q621"/>
      <c r="R621"/>
      <c r="S621"/>
      <c r="T621"/>
      <c r="U621"/>
      <c r="V621"/>
      <c r="W621"/>
      <c r="X621"/>
      <c r="Y621"/>
      <c r="Z621"/>
      <c r="AA621"/>
    </row>
    <row r="622" spans="1:27" s="27" customFormat="1" ht="15.6" x14ac:dyDescent="0.3">
      <c r="A622"/>
      <c r="B622"/>
      <c r="C622"/>
      <c r="D622"/>
      <c r="E622"/>
      <c r="F622"/>
      <c r="G622"/>
      <c r="H622"/>
      <c r="I622"/>
      <c r="J622"/>
      <c r="K622"/>
      <c r="L622"/>
      <c r="M622"/>
      <c r="N622"/>
      <c r="O622"/>
      <c r="P622"/>
      <c r="Q622"/>
      <c r="R622"/>
      <c r="S622"/>
      <c r="T622"/>
      <c r="U622"/>
      <c r="V622"/>
      <c r="W622"/>
      <c r="X622"/>
      <c r="Y622"/>
      <c r="Z622"/>
      <c r="AA622"/>
    </row>
    <row r="623" spans="1:27" s="27" customFormat="1" ht="15.6" x14ac:dyDescent="0.3">
      <c r="A623"/>
      <c r="B623"/>
      <c r="C623"/>
      <c r="D623"/>
      <c r="E623"/>
      <c r="F623"/>
      <c r="G623"/>
      <c r="H623"/>
      <c r="I623"/>
      <c r="J623"/>
      <c r="K623"/>
      <c r="L623"/>
      <c r="M623"/>
      <c r="N623"/>
      <c r="O623"/>
      <c r="P623"/>
      <c r="Q623"/>
      <c r="R623"/>
      <c r="S623"/>
      <c r="T623"/>
      <c r="U623"/>
      <c r="V623"/>
      <c r="W623"/>
      <c r="X623"/>
      <c r="Y623"/>
      <c r="Z623"/>
      <c r="AA623"/>
    </row>
    <row r="624" spans="1:27" s="27" customFormat="1" ht="15.6" x14ac:dyDescent="0.3">
      <c r="A624"/>
      <c r="B624"/>
      <c r="C624"/>
      <c r="D624"/>
      <c r="E624"/>
      <c r="F624"/>
      <c r="G624"/>
      <c r="H624"/>
      <c r="I624"/>
      <c r="J624"/>
      <c r="K624"/>
      <c r="L624"/>
      <c r="M624"/>
      <c r="N624"/>
      <c r="O624"/>
      <c r="P624"/>
      <c r="Q624"/>
      <c r="R624"/>
      <c r="S624"/>
      <c r="T624"/>
      <c r="U624"/>
      <c r="V624"/>
      <c r="W624"/>
      <c r="X624"/>
      <c r="Y624"/>
      <c r="Z624"/>
      <c r="AA624"/>
    </row>
    <row r="625" spans="1:27" s="27" customFormat="1" ht="15.6" x14ac:dyDescent="0.3">
      <c r="A625"/>
      <c r="B625"/>
      <c r="C625"/>
      <c r="D625"/>
      <c r="E625"/>
      <c r="F625"/>
      <c r="G625"/>
      <c r="H625"/>
      <c r="I625"/>
      <c r="J625"/>
      <c r="K625"/>
      <c r="L625"/>
      <c r="M625"/>
      <c r="N625"/>
      <c r="O625"/>
      <c r="P625"/>
      <c r="Q625"/>
      <c r="R625"/>
      <c r="S625"/>
      <c r="T625"/>
      <c r="U625"/>
      <c r="V625"/>
      <c r="W625"/>
      <c r="X625"/>
      <c r="Y625"/>
      <c r="Z625"/>
      <c r="AA625"/>
    </row>
    <row r="626" spans="1:27" s="27" customFormat="1" ht="15.6" x14ac:dyDescent="0.3">
      <c r="A626"/>
      <c r="B626"/>
      <c r="C626"/>
      <c r="D626"/>
      <c r="E626"/>
      <c r="F626"/>
      <c r="G626"/>
      <c r="H626"/>
      <c r="I626"/>
      <c r="J626"/>
      <c r="K626"/>
      <c r="L626"/>
      <c r="M626"/>
      <c r="N626"/>
      <c r="O626"/>
      <c r="P626"/>
      <c r="Q626"/>
      <c r="R626"/>
      <c r="S626"/>
      <c r="T626"/>
      <c r="U626"/>
      <c r="V626"/>
      <c r="W626"/>
      <c r="X626"/>
      <c r="Y626"/>
      <c r="Z626"/>
      <c r="AA626"/>
    </row>
    <row r="627" spans="1:27" s="27" customFormat="1" ht="15.6" x14ac:dyDescent="0.3">
      <c r="A627"/>
      <c r="B627"/>
      <c r="C627"/>
      <c r="D627"/>
      <c r="E627"/>
      <c r="F627"/>
      <c r="G627"/>
      <c r="H627"/>
      <c r="I627"/>
      <c r="J627"/>
      <c r="K627"/>
      <c r="L627"/>
      <c r="M627"/>
      <c r="N627"/>
      <c r="O627"/>
      <c r="P627"/>
      <c r="Q627"/>
      <c r="R627"/>
      <c r="S627"/>
      <c r="T627"/>
      <c r="U627"/>
      <c r="V627"/>
      <c r="W627"/>
      <c r="X627"/>
      <c r="Y627"/>
      <c r="Z627"/>
      <c r="AA627"/>
    </row>
    <row r="628" spans="1:27" s="27" customFormat="1" ht="15.6" x14ac:dyDescent="0.3">
      <c r="A628"/>
      <c r="B628"/>
      <c r="C628"/>
      <c r="D628"/>
      <c r="E628"/>
      <c r="F628"/>
      <c r="G628"/>
      <c r="H628"/>
      <c r="I628"/>
      <c r="J628"/>
      <c r="K628"/>
      <c r="L628"/>
      <c r="M628"/>
      <c r="N628"/>
      <c r="O628"/>
      <c r="P628"/>
      <c r="Q628"/>
      <c r="R628"/>
      <c r="S628"/>
      <c r="T628"/>
      <c r="U628"/>
      <c r="V628"/>
      <c r="W628"/>
      <c r="X628"/>
      <c r="Y628"/>
      <c r="Z628"/>
      <c r="AA628"/>
    </row>
    <row r="629" spans="1:27" s="27" customFormat="1" ht="15.6" x14ac:dyDescent="0.3">
      <c r="A629"/>
      <c r="B629"/>
      <c r="C629"/>
      <c r="D629"/>
      <c r="E629"/>
      <c r="F629"/>
      <c r="G629"/>
      <c r="H629"/>
      <c r="I629"/>
      <c r="J629"/>
      <c r="K629"/>
      <c r="L629"/>
      <c r="M629"/>
      <c r="N629"/>
      <c r="O629"/>
      <c r="P629"/>
      <c r="Q629"/>
      <c r="R629"/>
      <c r="S629"/>
      <c r="T629"/>
      <c r="U629"/>
      <c r="V629"/>
      <c r="W629"/>
      <c r="X629"/>
      <c r="Y629"/>
      <c r="Z629"/>
      <c r="AA629"/>
    </row>
    <row r="630" spans="1:27" s="27" customFormat="1" ht="15.6" x14ac:dyDescent="0.3">
      <c r="A630"/>
      <c r="B630"/>
      <c r="C630"/>
      <c r="D630"/>
      <c r="E630"/>
      <c r="F630"/>
      <c r="G630"/>
      <c r="H630"/>
      <c r="I630"/>
      <c r="J630"/>
      <c r="K630"/>
      <c r="L630"/>
      <c r="M630"/>
      <c r="N630"/>
      <c r="O630"/>
      <c r="P630"/>
      <c r="Q630"/>
      <c r="R630"/>
      <c r="S630"/>
      <c r="T630"/>
      <c r="U630"/>
      <c r="V630"/>
      <c r="W630"/>
      <c r="X630"/>
      <c r="Y630"/>
      <c r="Z630"/>
      <c r="AA630"/>
    </row>
    <row r="631" spans="1:27" s="27" customFormat="1" ht="15.6" x14ac:dyDescent="0.3">
      <c r="A631"/>
      <c r="B631"/>
      <c r="C631"/>
      <c r="D631"/>
      <c r="E631"/>
      <c r="F631"/>
      <c r="G631"/>
      <c r="H631"/>
      <c r="I631"/>
      <c r="J631"/>
      <c r="K631"/>
      <c r="L631"/>
      <c r="M631"/>
      <c r="N631"/>
      <c r="O631"/>
      <c r="P631"/>
      <c r="Q631"/>
      <c r="R631"/>
      <c r="S631"/>
      <c r="T631"/>
      <c r="U631"/>
      <c r="V631"/>
      <c r="W631"/>
      <c r="X631"/>
      <c r="Y631"/>
      <c r="Z631"/>
      <c r="AA631"/>
    </row>
    <row r="632" spans="1:27" s="27" customFormat="1" ht="15.6" x14ac:dyDescent="0.3">
      <c r="A632"/>
      <c r="B632"/>
      <c r="C632"/>
      <c r="D632"/>
      <c r="E632"/>
      <c r="F632"/>
      <c r="G632"/>
      <c r="H632"/>
      <c r="I632"/>
      <c r="J632"/>
      <c r="K632"/>
      <c r="L632"/>
      <c r="M632"/>
      <c r="N632"/>
      <c r="O632"/>
      <c r="P632"/>
      <c r="Q632"/>
      <c r="R632"/>
      <c r="S632"/>
      <c r="T632"/>
      <c r="U632"/>
      <c r="V632"/>
      <c r="W632"/>
      <c r="X632"/>
      <c r="Y632"/>
      <c r="Z632"/>
      <c r="AA632"/>
    </row>
    <row r="633" spans="1:27" s="27" customFormat="1" ht="15.6" x14ac:dyDescent="0.3">
      <c r="A633"/>
      <c r="B633"/>
      <c r="C633"/>
      <c r="D633"/>
      <c r="E633"/>
      <c r="F633"/>
      <c r="G633"/>
      <c r="H633"/>
      <c r="I633"/>
      <c r="J633"/>
      <c r="K633"/>
      <c r="L633"/>
      <c r="M633"/>
      <c r="N633"/>
      <c r="O633"/>
      <c r="P633"/>
      <c r="Q633"/>
      <c r="R633"/>
      <c r="S633"/>
      <c r="T633"/>
      <c r="U633"/>
      <c r="V633"/>
      <c r="W633"/>
      <c r="X633"/>
      <c r="Y633"/>
      <c r="Z633"/>
      <c r="AA633"/>
    </row>
    <row r="634" spans="1:27" s="27" customFormat="1" ht="15.6" x14ac:dyDescent="0.3">
      <c r="A634"/>
      <c r="B634"/>
      <c r="C634"/>
      <c r="D634"/>
      <c r="E634"/>
      <c r="F634"/>
      <c r="G634"/>
      <c r="H634"/>
      <c r="I634"/>
      <c r="J634"/>
      <c r="K634"/>
      <c r="L634"/>
      <c r="M634"/>
      <c r="N634"/>
      <c r="O634"/>
      <c r="P634"/>
      <c r="Q634"/>
      <c r="R634"/>
      <c r="S634"/>
      <c r="T634"/>
      <c r="U634"/>
      <c r="V634"/>
      <c r="W634"/>
      <c r="X634"/>
      <c r="Y634"/>
      <c r="Z634"/>
      <c r="AA634"/>
    </row>
    <row r="635" spans="1:27" s="27" customFormat="1" ht="15.6" x14ac:dyDescent="0.3">
      <c r="A635"/>
      <c r="B635"/>
      <c r="C635"/>
      <c r="D635"/>
      <c r="E635"/>
      <c r="F635"/>
      <c r="G635"/>
      <c r="H635"/>
      <c r="I635"/>
      <c r="J635"/>
      <c r="K635"/>
      <c r="L635"/>
      <c r="M635"/>
      <c r="N635"/>
      <c r="O635"/>
      <c r="P635"/>
      <c r="Q635"/>
      <c r="R635"/>
      <c r="S635"/>
      <c r="T635"/>
      <c r="U635"/>
      <c r="V635"/>
      <c r="W635"/>
      <c r="X635"/>
      <c r="Y635"/>
      <c r="Z635"/>
      <c r="AA635"/>
    </row>
    <row r="636" spans="1:27" s="27" customFormat="1" ht="15.6" x14ac:dyDescent="0.3">
      <c r="A636"/>
      <c r="B636"/>
      <c r="C636"/>
      <c r="D636"/>
      <c r="E636"/>
      <c r="F636"/>
      <c r="G636"/>
      <c r="H636"/>
      <c r="I636"/>
      <c r="J636"/>
      <c r="K636"/>
      <c r="L636"/>
      <c r="M636"/>
      <c r="N636"/>
      <c r="O636"/>
      <c r="P636"/>
      <c r="Q636"/>
      <c r="R636"/>
      <c r="S636"/>
      <c r="T636"/>
      <c r="U636"/>
      <c r="V636"/>
      <c r="W636"/>
      <c r="X636"/>
      <c r="Y636"/>
      <c r="Z636"/>
      <c r="AA636"/>
    </row>
    <row r="637" spans="1:27" s="27" customFormat="1" ht="15.6" x14ac:dyDescent="0.3">
      <c r="A637"/>
      <c r="B637"/>
      <c r="C637"/>
      <c r="D637"/>
      <c r="E637"/>
      <c r="F637"/>
      <c r="G637"/>
      <c r="H637"/>
      <c r="I637"/>
      <c r="J637"/>
      <c r="K637"/>
      <c r="L637"/>
      <c r="M637"/>
      <c r="N637"/>
      <c r="O637"/>
      <c r="P637"/>
      <c r="Q637"/>
      <c r="R637"/>
      <c r="S637"/>
      <c r="T637"/>
      <c r="U637"/>
      <c r="V637"/>
      <c r="W637"/>
      <c r="X637"/>
      <c r="Y637"/>
      <c r="Z637"/>
      <c r="AA637"/>
    </row>
    <row r="638" spans="1:27" s="27" customFormat="1" ht="15.6" x14ac:dyDescent="0.3">
      <c r="A638"/>
      <c r="B638"/>
      <c r="C638"/>
      <c r="D638"/>
      <c r="E638"/>
      <c r="F638"/>
      <c r="G638"/>
      <c r="H638"/>
      <c r="I638"/>
      <c r="J638"/>
      <c r="K638"/>
      <c r="L638"/>
      <c r="M638"/>
      <c r="N638"/>
      <c r="O638"/>
      <c r="P638"/>
      <c r="Q638"/>
      <c r="R638"/>
      <c r="S638"/>
      <c r="T638"/>
      <c r="U638"/>
      <c r="V638"/>
      <c r="W638"/>
      <c r="X638"/>
      <c r="Y638"/>
      <c r="Z638"/>
      <c r="AA638"/>
    </row>
    <row r="639" spans="1:27" s="27" customFormat="1" ht="15.6" x14ac:dyDescent="0.3">
      <c r="A639"/>
      <c r="B639"/>
      <c r="C639"/>
      <c r="D639"/>
      <c r="E639"/>
      <c r="F639"/>
      <c r="G639"/>
      <c r="H639"/>
      <c r="I639"/>
      <c r="J639"/>
      <c r="K639"/>
      <c r="L639"/>
      <c r="M639"/>
      <c r="N639"/>
      <c r="O639"/>
      <c r="P639"/>
      <c r="Q639"/>
      <c r="R639"/>
      <c r="S639"/>
      <c r="T639"/>
      <c r="U639"/>
      <c r="V639"/>
      <c r="W639"/>
      <c r="X639"/>
      <c r="Y639"/>
      <c r="Z639"/>
      <c r="AA639"/>
    </row>
    <row r="640" spans="1:27" s="27" customFormat="1" ht="15.6" x14ac:dyDescent="0.3">
      <c r="A640"/>
      <c r="B640"/>
      <c r="C640"/>
      <c r="D640"/>
      <c r="E640"/>
      <c r="F640"/>
      <c r="G640"/>
      <c r="H640"/>
      <c r="I640"/>
      <c r="J640"/>
      <c r="K640"/>
      <c r="L640"/>
      <c r="M640"/>
      <c r="N640"/>
      <c r="O640"/>
      <c r="P640"/>
      <c r="Q640"/>
      <c r="R640"/>
      <c r="S640"/>
      <c r="T640"/>
      <c r="U640"/>
      <c r="V640"/>
      <c r="W640"/>
      <c r="X640"/>
      <c r="Y640"/>
      <c r="Z640"/>
      <c r="AA640"/>
    </row>
    <row r="641" spans="1:27" s="27" customFormat="1" ht="15.6" x14ac:dyDescent="0.3">
      <c r="A641"/>
      <c r="B641"/>
      <c r="C641"/>
      <c r="D641"/>
      <c r="E641"/>
      <c r="F641"/>
      <c r="G641"/>
      <c r="H641"/>
      <c r="I641"/>
      <c r="J641"/>
      <c r="K641"/>
      <c r="L641"/>
      <c r="M641"/>
      <c r="N641"/>
      <c r="O641"/>
      <c r="P641"/>
      <c r="Q641"/>
      <c r="R641"/>
      <c r="S641"/>
      <c r="T641"/>
      <c r="U641"/>
      <c r="V641"/>
      <c r="W641"/>
      <c r="X641"/>
      <c r="Y641"/>
      <c r="Z641"/>
      <c r="AA641"/>
    </row>
    <row r="642" spans="1:27" s="27" customFormat="1" ht="15.6" x14ac:dyDescent="0.3">
      <c r="A642"/>
      <c r="B642"/>
      <c r="C642"/>
      <c r="D642"/>
      <c r="E642"/>
      <c r="F642"/>
      <c r="G642"/>
      <c r="H642"/>
      <c r="I642"/>
      <c r="J642"/>
      <c r="K642"/>
      <c r="L642"/>
      <c r="M642"/>
      <c r="N642"/>
      <c r="O642"/>
      <c r="P642"/>
      <c r="Q642"/>
      <c r="R642"/>
      <c r="S642"/>
      <c r="T642"/>
      <c r="U642"/>
      <c r="V642"/>
      <c r="W642"/>
      <c r="X642"/>
      <c r="Y642"/>
      <c r="Z642"/>
      <c r="AA642"/>
    </row>
    <row r="643" spans="1:27" s="27" customFormat="1" ht="15.6" x14ac:dyDescent="0.3">
      <c r="A643"/>
      <c r="B643"/>
      <c r="C643"/>
      <c r="D643"/>
      <c r="E643"/>
      <c r="F643"/>
      <c r="G643"/>
      <c r="H643"/>
      <c r="I643"/>
      <c r="J643"/>
      <c r="K643"/>
      <c r="L643"/>
      <c r="M643"/>
      <c r="N643"/>
      <c r="O643"/>
      <c r="P643"/>
      <c r="Q643"/>
      <c r="R643"/>
      <c r="S643"/>
      <c r="T643"/>
      <c r="U643"/>
      <c r="V643"/>
      <c r="W643"/>
      <c r="X643"/>
      <c r="Y643"/>
      <c r="Z643"/>
      <c r="AA643"/>
    </row>
    <row r="644" spans="1:27" s="27" customFormat="1" ht="15.6" x14ac:dyDescent="0.3">
      <c r="A644"/>
      <c r="B644"/>
      <c r="C644"/>
      <c r="D644"/>
      <c r="E644"/>
      <c r="F644"/>
      <c r="G644"/>
      <c r="H644"/>
      <c r="I644"/>
      <c r="J644"/>
      <c r="K644"/>
      <c r="L644"/>
      <c r="M644"/>
      <c r="N644"/>
      <c r="O644"/>
      <c r="P644"/>
      <c r="Q644"/>
      <c r="R644"/>
      <c r="S644"/>
      <c r="T644"/>
      <c r="U644"/>
      <c r="V644"/>
      <c r="W644"/>
      <c r="X644"/>
      <c r="Y644"/>
      <c r="Z644"/>
      <c r="AA644"/>
    </row>
    <row r="645" spans="1:27" s="27" customFormat="1" ht="15.6" x14ac:dyDescent="0.3">
      <c r="A645"/>
      <c r="B645"/>
      <c r="C645"/>
      <c r="D645"/>
      <c r="E645"/>
      <c r="F645"/>
      <c r="G645"/>
      <c r="H645"/>
      <c r="I645"/>
      <c r="J645"/>
      <c r="K645"/>
      <c r="L645"/>
      <c r="M645"/>
      <c r="N645"/>
      <c r="O645"/>
      <c r="P645"/>
      <c r="Q645"/>
      <c r="R645"/>
      <c r="S645"/>
      <c r="T645"/>
      <c r="U645"/>
      <c r="V645"/>
      <c r="W645"/>
      <c r="X645"/>
      <c r="Y645"/>
      <c r="Z645"/>
      <c r="AA645"/>
    </row>
    <row r="646" spans="1:27" s="27" customFormat="1" ht="15.6" x14ac:dyDescent="0.3">
      <c r="A646"/>
      <c r="B646"/>
      <c r="C646"/>
      <c r="D646"/>
      <c r="E646"/>
      <c r="F646"/>
      <c r="G646"/>
      <c r="H646"/>
      <c r="I646"/>
      <c r="J646"/>
      <c r="K646"/>
      <c r="L646"/>
      <c r="M646"/>
      <c r="N646"/>
      <c r="O646"/>
      <c r="P646"/>
      <c r="Q646"/>
      <c r="R646"/>
      <c r="S646"/>
      <c r="T646"/>
      <c r="U646"/>
      <c r="V646"/>
      <c r="W646"/>
      <c r="X646"/>
      <c r="Y646"/>
      <c r="Z646"/>
      <c r="AA646"/>
    </row>
    <row r="647" spans="1:27" s="27" customFormat="1" ht="15.6" x14ac:dyDescent="0.3">
      <c r="A647"/>
      <c r="B647"/>
      <c r="C647"/>
      <c r="D647"/>
      <c r="E647"/>
      <c r="F647"/>
      <c r="G647"/>
      <c r="H647"/>
      <c r="I647"/>
      <c r="J647"/>
      <c r="K647"/>
      <c r="L647"/>
      <c r="M647"/>
      <c r="N647"/>
      <c r="O647"/>
      <c r="P647"/>
      <c r="Q647"/>
      <c r="R647"/>
      <c r="S647"/>
      <c r="T647"/>
      <c r="U647"/>
      <c r="V647"/>
      <c r="W647"/>
      <c r="X647"/>
      <c r="Y647"/>
      <c r="Z647"/>
      <c r="AA647"/>
    </row>
    <row r="648" spans="1:27" s="27" customFormat="1" ht="15.6" x14ac:dyDescent="0.3">
      <c r="A648"/>
      <c r="B648"/>
      <c r="C648"/>
      <c r="D648"/>
      <c r="E648"/>
      <c r="F648"/>
      <c r="G648"/>
      <c r="H648"/>
      <c r="I648"/>
      <c r="J648"/>
      <c r="K648"/>
      <c r="L648"/>
      <c r="M648"/>
      <c r="N648"/>
      <c r="O648"/>
      <c r="P648"/>
      <c r="Q648"/>
      <c r="R648"/>
      <c r="S648"/>
      <c r="T648"/>
      <c r="U648"/>
      <c r="V648"/>
      <c r="W648"/>
      <c r="X648"/>
      <c r="Y648"/>
      <c r="Z648"/>
      <c r="AA648"/>
    </row>
    <row r="649" spans="1:27" s="27" customFormat="1" ht="15.6" x14ac:dyDescent="0.3">
      <c r="A649"/>
      <c r="B649"/>
      <c r="C649"/>
      <c r="D649"/>
      <c r="E649"/>
      <c r="F649"/>
      <c r="G649"/>
      <c r="H649"/>
      <c r="I649"/>
      <c r="J649"/>
      <c r="K649"/>
      <c r="L649"/>
      <c r="M649"/>
      <c r="N649"/>
      <c r="O649"/>
      <c r="P649"/>
      <c r="Q649"/>
      <c r="R649"/>
      <c r="S649"/>
      <c r="T649"/>
      <c r="U649"/>
      <c r="V649"/>
      <c r="W649"/>
      <c r="X649"/>
      <c r="Y649"/>
      <c r="Z649"/>
      <c r="AA649"/>
    </row>
    <row r="650" spans="1:27" s="27" customFormat="1" ht="15.6" x14ac:dyDescent="0.3">
      <c r="A650"/>
      <c r="B650"/>
      <c r="C650"/>
      <c r="D650"/>
      <c r="E650"/>
      <c r="F650"/>
      <c r="G650"/>
      <c r="H650"/>
      <c r="I650"/>
      <c r="J650"/>
      <c r="K650"/>
      <c r="L650"/>
      <c r="M650"/>
      <c r="N650"/>
      <c r="O650"/>
      <c r="P650"/>
      <c r="Q650"/>
      <c r="R650"/>
      <c r="S650"/>
      <c r="T650"/>
      <c r="U650"/>
      <c r="V650"/>
      <c r="W650"/>
      <c r="X650"/>
      <c r="Y650"/>
      <c r="Z650"/>
      <c r="AA650"/>
    </row>
    <row r="651" spans="1:27" s="27" customFormat="1" ht="15.6" x14ac:dyDescent="0.3">
      <c r="A651"/>
      <c r="B651"/>
      <c r="C651"/>
      <c r="D651"/>
      <c r="E651"/>
      <c r="F651"/>
      <c r="G651"/>
      <c r="H651"/>
      <c r="I651"/>
      <c r="J651"/>
      <c r="K651"/>
      <c r="L651"/>
      <c r="M651"/>
      <c r="N651"/>
      <c r="O651"/>
      <c r="P651"/>
      <c r="Q651"/>
      <c r="R651"/>
      <c r="S651"/>
      <c r="T651"/>
      <c r="U651"/>
      <c r="V651"/>
      <c r="W651"/>
      <c r="X651"/>
      <c r="Y651"/>
      <c r="Z651"/>
      <c r="AA651"/>
    </row>
    <row r="652" spans="1:27" s="27" customFormat="1" ht="15.6" x14ac:dyDescent="0.3">
      <c r="A652"/>
      <c r="B652"/>
      <c r="C652"/>
      <c r="D652"/>
      <c r="E652"/>
      <c r="F652"/>
      <c r="G652"/>
      <c r="H652"/>
      <c r="I652"/>
      <c r="J652"/>
      <c r="K652"/>
      <c r="L652"/>
      <c r="M652"/>
      <c r="N652"/>
      <c r="O652"/>
      <c r="P652"/>
      <c r="Q652"/>
      <c r="R652"/>
      <c r="S652"/>
      <c r="T652"/>
      <c r="U652"/>
      <c r="V652"/>
      <c r="W652"/>
      <c r="X652"/>
      <c r="Y652"/>
      <c r="Z652"/>
      <c r="AA652"/>
    </row>
    <row r="653" spans="1:27" s="27" customFormat="1" ht="15.6" x14ac:dyDescent="0.3">
      <c r="A653"/>
      <c r="B653"/>
      <c r="C653"/>
      <c r="D653"/>
      <c r="E653"/>
      <c r="F653"/>
      <c r="G653"/>
      <c r="H653"/>
      <c r="I653"/>
      <c r="J653"/>
      <c r="K653"/>
      <c r="L653"/>
      <c r="M653"/>
      <c r="N653"/>
      <c r="O653"/>
      <c r="P653"/>
      <c r="Q653"/>
      <c r="R653"/>
      <c r="S653"/>
      <c r="T653"/>
      <c r="U653"/>
      <c r="V653"/>
      <c r="W653"/>
      <c r="X653"/>
      <c r="Y653"/>
      <c r="Z653"/>
      <c r="AA653"/>
    </row>
    <row r="654" spans="1:27" s="27" customFormat="1" ht="15.6" x14ac:dyDescent="0.3">
      <c r="A654"/>
      <c r="B654"/>
      <c r="C654"/>
      <c r="D654"/>
      <c r="E654"/>
      <c r="F654"/>
      <c r="G654"/>
      <c r="H654"/>
      <c r="I654"/>
      <c r="J654"/>
      <c r="K654"/>
      <c r="L654"/>
      <c r="M654"/>
      <c r="N654"/>
      <c r="O654"/>
      <c r="P654"/>
      <c r="Q654"/>
      <c r="R654"/>
      <c r="S654"/>
      <c r="T654"/>
      <c r="U654"/>
      <c r="V654"/>
      <c r="W654"/>
      <c r="X654"/>
      <c r="Y654"/>
      <c r="Z654"/>
      <c r="AA654"/>
    </row>
    <row r="655" spans="1:27" s="27" customFormat="1" ht="15.6" x14ac:dyDescent="0.3">
      <c r="A655"/>
      <c r="B655"/>
      <c r="C655"/>
      <c r="D655"/>
      <c r="E655"/>
      <c r="F655"/>
      <c r="G655"/>
      <c r="H655"/>
      <c r="I655"/>
      <c r="J655"/>
      <c r="K655"/>
      <c r="L655"/>
      <c r="M655"/>
      <c r="N655"/>
      <c r="O655"/>
      <c r="P655"/>
      <c r="Q655"/>
      <c r="R655"/>
      <c r="S655"/>
      <c r="T655"/>
      <c r="U655"/>
      <c r="V655"/>
      <c r="W655"/>
      <c r="X655"/>
      <c r="Y655"/>
      <c r="Z655"/>
      <c r="AA655"/>
    </row>
    <row r="656" spans="1:27" s="27" customFormat="1" ht="15.6" x14ac:dyDescent="0.3">
      <c r="A656"/>
      <c r="B656"/>
      <c r="C656"/>
      <c r="D656"/>
      <c r="E656"/>
      <c r="F656"/>
      <c r="G656"/>
      <c r="H656"/>
      <c r="I656"/>
      <c r="J656"/>
      <c r="K656"/>
      <c r="L656"/>
      <c r="M656"/>
      <c r="N656"/>
      <c r="O656"/>
      <c r="P656"/>
      <c r="Q656"/>
      <c r="R656"/>
      <c r="S656"/>
      <c r="T656"/>
      <c r="U656"/>
      <c r="V656"/>
      <c r="W656"/>
      <c r="X656"/>
      <c r="Y656"/>
      <c r="Z656"/>
      <c r="AA656"/>
    </row>
    <row r="657" spans="1:33" s="27" customFormat="1" ht="15.6" x14ac:dyDescent="0.3">
      <c r="A657"/>
      <c r="B657"/>
      <c r="C657"/>
      <c r="D657"/>
      <c r="E657"/>
      <c r="F657"/>
      <c r="G657"/>
      <c r="H657"/>
      <c r="I657"/>
      <c r="J657"/>
      <c r="K657"/>
      <c r="L657"/>
      <c r="M657"/>
      <c r="N657"/>
      <c r="O657"/>
      <c r="P657"/>
      <c r="Q657"/>
      <c r="R657"/>
      <c r="S657"/>
      <c r="T657"/>
      <c r="U657"/>
      <c r="V657"/>
      <c r="W657"/>
      <c r="X657"/>
      <c r="Y657"/>
      <c r="Z657"/>
      <c r="AA657"/>
    </row>
    <row r="658" spans="1:33" s="27" customFormat="1" ht="15.6" x14ac:dyDescent="0.3">
      <c r="A658"/>
      <c r="B658"/>
      <c r="C658"/>
      <c r="D658"/>
      <c r="E658"/>
      <c r="F658"/>
      <c r="G658"/>
      <c r="H658"/>
      <c r="I658"/>
      <c r="J658"/>
      <c r="K658"/>
      <c r="L658"/>
      <c r="M658"/>
      <c r="N658"/>
      <c r="O658"/>
      <c r="P658"/>
      <c r="Q658"/>
      <c r="R658"/>
      <c r="S658"/>
      <c r="T658"/>
      <c r="U658"/>
      <c r="V658"/>
      <c r="W658"/>
      <c r="X658"/>
      <c r="Y658"/>
      <c r="Z658"/>
      <c r="AA658"/>
    </row>
    <row r="659" spans="1:33" s="27" customFormat="1" ht="15.6" x14ac:dyDescent="0.3">
      <c r="A659"/>
      <c r="B659"/>
      <c r="C659"/>
      <c r="D659"/>
      <c r="E659"/>
      <c r="F659"/>
      <c r="G659"/>
      <c r="H659"/>
      <c r="I659"/>
      <c r="J659"/>
      <c r="K659"/>
      <c r="L659"/>
      <c r="M659"/>
      <c r="N659"/>
      <c r="O659"/>
      <c r="P659"/>
      <c r="Q659"/>
      <c r="R659"/>
      <c r="S659"/>
      <c r="T659"/>
      <c r="U659"/>
      <c r="V659"/>
      <c r="W659"/>
      <c r="X659"/>
      <c r="Y659"/>
      <c r="Z659"/>
      <c r="AA659"/>
    </row>
    <row r="660" spans="1:33" s="27" customFormat="1" ht="15.6" x14ac:dyDescent="0.3">
      <c r="A660"/>
      <c r="B660"/>
      <c r="C660"/>
      <c r="D660"/>
      <c r="E660"/>
      <c r="F660"/>
      <c r="G660"/>
      <c r="H660"/>
      <c r="I660"/>
      <c r="J660"/>
      <c r="K660"/>
      <c r="L660"/>
      <c r="M660"/>
      <c r="N660"/>
      <c r="O660"/>
      <c r="P660"/>
      <c r="Q660"/>
      <c r="R660"/>
      <c r="S660"/>
      <c r="T660"/>
      <c r="U660"/>
      <c r="V660"/>
      <c r="W660"/>
      <c r="X660"/>
      <c r="Y660"/>
      <c r="Z660"/>
      <c r="AA660"/>
    </row>
    <row r="661" spans="1:33" s="27" customFormat="1" ht="15.6" x14ac:dyDescent="0.3">
      <c r="A661"/>
      <c r="B661"/>
      <c r="C661"/>
      <c r="D661"/>
      <c r="E661"/>
      <c r="F661"/>
      <c r="G661"/>
      <c r="H661"/>
      <c r="I661"/>
      <c r="J661"/>
      <c r="K661"/>
      <c r="L661"/>
      <c r="M661"/>
      <c r="N661"/>
      <c r="O661"/>
      <c r="P661"/>
      <c r="Q661"/>
      <c r="R661"/>
      <c r="S661"/>
      <c r="T661"/>
      <c r="U661"/>
      <c r="V661"/>
      <c r="W661"/>
      <c r="X661"/>
      <c r="Y661"/>
      <c r="Z661"/>
      <c r="AA661"/>
    </row>
    <row r="662" spans="1:33" s="27" customFormat="1" ht="15.6" x14ac:dyDescent="0.3">
      <c r="A662"/>
      <c r="B662"/>
      <c r="C662"/>
      <c r="D662"/>
      <c r="E662"/>
      <c r="F662"/>
      <c r="G662"/>
      <c r="H662"/>
      <c r="I662"/>
      <c r="J662"/>
      <c r="K662"/>
      <c r="L662"/>
      <c r="M662"/>
      <c r="N662"/>
      <c r="O662"/>
      <c r="P662"/>
      <c r="Q662"/>
      <c r="R662"/>
      <c r="S662"/>
      <c r="T662"/>
      <c r="U662"/>
      <c r="V662"/>
      <c r="W662"/>
      <c r="X662"/>
      <c r="Y662"/>
      <c r="Z662"/>
      <c r="AA662"/>
    </row>
    <row r="663" spans="1:33" s="27" customFormat="1" ht="15.6" x14ac:dyDescent="0.3">
      <c r="A663"/>
      <c r="B663"/>
      <c r="C663"/>
      <c r="D663"/>
      <c r="E663"/>
      <c r="F663"/>
      <c r="G663"/>
      <c r="H663"/>
      <c r="I663"/>
      <c r="J663"/>
      <c r="K663"/>
      <c r="L663"/>
      <c r="M663"/>
      <c r="N663"/>
      <c r="O663"/>
      <c r="P663"/>
      <c r="Q663"/>
      <c r="R663"/>
      <c r="S663"/>
      <c r="T663"/>
      <c r="U663"/>
      <c r="V663"/>
      <c r="W663"/>
      <c r="X663"/>
      <c r="Y663"/>
      <c r="Z663"/>
      <c r="AA663"/>
    </row>
    <row r="664" spans="1:33" s="27" customFormat="1" ht="15.6" x14ac:dyDescent="0.3">
      <c r="A664"/>
      <c r="B664"/>
      <c r="C664"/>
      <c r="D664"/>
      <c r="E664"/>
      <c r="F664"/>
      <c r="G664"/>
      <c r="H664"/>
      <c r="I664"/>
      <c r="J664"/>
      <c r="K664"/>
      <c r="L664"/>
      <c r="M664"/>
      <c r="N664"/>
      <c r="O664"/>
      <c r="P664"/>
      <c r="Q664"/>
      <c r="R664"/>
      <c r="S664"/>
      <c r="T664"/>
      <c r="U664"/>
      <c r="V664"/>
      <c r="W664"/>
      <c r="X664"/>
      <c r="Y664"/>
      <c r="Z664"/>
      <c r="AA664"/>
    </row>
    <row r="665" spans="1:33" s="27" customFormat="1" ht="15.6" x14ac:dyDescent="0.3">
      <c r="A665"/>
      <c r="B665"/>
      <c r="C665"/>
      <c r="D665"/>
      <c r="E665"/>
      <c r="F665"/>
      <c r="G665"/>
      <c r="H665"/>
      <c r="I665"/>
      <c r="J665"/>
      <c r="K665"/>
      <c r="L665"/>
      <c r="M665"/>
      <c r="N665"/>
      <c r="O665"/>
      <c r="P665"/>
      <c r="Q665"/>
      <c r="R665"/>
      <c r="S665"/>
      <c r="T665"/>
      <c r="U665"/>
      <c r="V665"/>
      <c r="W665"/>
      <c r="X665"/>
      <c r="Y665"/>
      <c r="Z665"/>
      <c r="AA665"/>
    </row>
    <row r="666" spans="1:33" s="27" customFormat="1" ht="15.6" x14ac:dyDescent="0.3">
      <c r="A666"/>
      <c r="B666"/>
      <c r="C666"/>
      <c r="D666"/>
      <c r="E666"/>
      <c r="F666"/>
      <c r="G666"/>
      <c r="H666"/>
      <c r="I666"/>
      <c r="J666"/>
      <c r="K666"/>
      <c r="L666"/>
      <c r="M666"/>
      <c r="N666"/>
      <c r="O666"/>
      <c r="P666"/>
      <c r="Q666"/>
      <c r="R666"/>
      <c r="S666"/>
      <c r="T666"/>
      <c r="U666"/>
      <c r="V666"/>
      <c r="W666"/>
      <c r="X666"/>
      <c r="Y666"/>
      <c r="Z666"/>
      <c r="AA666"/>
    </row>
    <row r="667" spans="1:33" s="27" customFormat="1" ht="15.6" x14ac:dyDescent="0.3">
      <c r="A667"/>
      <c r="B667"/>
      <c r="C667"/>
      <c r="D667"/>
      <c r="E667"/>
      <c r="F667"/>
      <c r="G667"/>
      <c r="H667"/>
      <c r="I667"/>
      <c r="J667"/>
      <c r="K667"/>
      <c r="L667"/>
      <c r="M667"/>
      <c r="N667"/>
      <c r="O667"/>
      <c r="P667"/>
      <c r="Q667"/>
      <c r="R667"/>
      <c r="S667"/>
      <c r="T667"/>
      <c r="U667"/>
      <c r="V667"/>
      <c r="W667"/>
      <c r="X667"/>
      <c r="Y667"/>
      <c r="Z667"/>
      <c r="AA667"/>
    </row>
    <row r="668" spans="1:33" s="27" customFormat="1" ht="15.6" x14ac:dyDescent="0.3">
      <c r="A668"/>
      <c r="B668"/>
      <c r="C668"/>
      <c r="D668"/>
      <c r="E668"/>
      <c r="F668"/>
      <c r="G668"/>
      <c r="H668"/>
      <c r="I668"/>
      <c r="J668"/>
      <c r="K668"/>
      <c r="L668"/>
      <c r="M668"/>
      <c r="N668"/>
      <c r="O668"/>
      <c r="P668"/>
      <c r="Q668"/>
      <c r="R668"/>
      <c r="S668"/>
      <c r="T668"/>
      <c r="U668"/>
      <c r="V668"/>
      <c r="W668"/>
      <c r="X668"/>
      <c r="Y668"/>
      <c r="Z668"/>
      <c r="AA668"/>
    </row>
    <row r="669" spans="1:33" s="27" customFormat="1" ht="15.6" x14ac:dyDescent="0.3">
      <c r="A669"/>
      <c r="B669"/>
      <c r="C669"/>
      <c r="D669"/>
      <c r="E669"/>
      <c r="F669"/>
      <c r="G669"/>
      <c r="H669"/>
      <c r="I669"/>
      <c r="J669"/>
      <c r="K669"/>
      <c r="L669"/>
      <c r="M669"/>
      <c r="N669"/>
      <c r="O669"/>
      <c r="P669"/>
      <c r="Q669"/>
      <c r="R669"/>
      <c r="S669"/>
      <c r="T669"/>
      <c r="U669"/>
      <c r="V669"/>
      <c r="W669"/>
      <c r="X669"/>
      <c r="Y669"/>
      <c r="Z669"/>
      <c r="AA669"/>
      <c r="AB669" s="23"/>
      <c r="AC669" s="24"/>
      <c r="AD669" s="25"/>
      <c r="AE669" s="23"/>
      <c r="AF669" s="23"/>
      <c r="AG669" s="26"/>
    </row>
    <row r="670" spans="1:33" s="27" customFormat="1" ht="15.6" x14ac:dyDescent="0.3">
      <c r="A670"/>
      <c r="B670"/>
      <c r="C670"/>
      <c r="D670"/>
      <c r="E670"/>
      <c r="F670"/>
      <c r="G670"/>
      <c r="H670"/>
      <c r="I670"/>
      <c r="J670"/>
      <c r="K670"/>
      <c r="L670"/>
      <c r="M670"/>
      <c r="N670"/>
      <c r="O670"/>
      <c r="P670"/>
      <c r="Q670"/>
      <c r="R670"/>
      <c r="S670"/>
      <c r="T670"/>
      <c r="U670"/>
      <c r="V670"/>
      <c r="W670"/>
      <c r="X670"/>
      <c r="Y670"/>
      <c r="Z670"/>
      <c r="AA670"/>
    </row>
    <row r="671" spans="1:33" s="27" customFormat="1" ht="15.6" x14ac:dyDescent="0.3">
      <c r="A671"/>
      <c r="B671"/>
      <c r="C671"/>
      <c r="D671"/>
      <c r="E671"/>
      <c r="F671"/>
      <c r="G671"/>
      <c r="H671"/>
      <c r="I671"/>
      <c r="J671"/>
      <c r="K671"/>
      <c r="L671"/>
      <c r="M671"/>
      <c r="N671"/>
      <c r="O671"/>
      <c r="P671"/>
      <c r="Q671"/>
      <c r="R671"/>
      <c r="S671"/>
      <c r="T671"/>
      <c r="U671"/>
      <c r="V671"/>
      <c r="W671"/>
      <c r="X671"/>
      <c r="Y671"/>
      <c r="Z671"/>
      <c r="AA671"/>
    </row>
    <row r="672" spans="1:33" s="27" customFormat="1" ht="15.6" x14ac:dyDescent="0.3">
      <c r="A672"/>
      <c r="B672"/>
      <c r="C672"/>
      <c r="D672"/>
      <c r="E672"/>
      <c r="F672"/>
      <c r="G672"/>
      <c r="H672"/>
      <c r="I672"/>
      <c r="J672"/>
      <c r="K672"/>
      <c r="L672"/>
      <c r="M672"/>
      <c r="N672"/>
      <c r="O672"/>
      <c r="P672"/>
      <c r="Q672"/>
      <c r="R672"/>
      <c r="S672"/>
      <c r="T672"/>
      <c r="U672"/>
      <c r="V672"/>
      <c r="W672"/>
      <c r="X672"/>
      <c r="Y672"/>
      <c r="Z672"/>
      <c r="AA672"/>
    </row>
    <row r="673" spans="1:33" s="27" customFormat="1" ht="15.6" x14ac:dyDescent="0.3">
      <c r="A673"/>
      <c r="B673"/>
      <c r="C673"/>
      <c r="D673"/>
      <c r="E673"/>
      <c r="F673"/>
      <c r="G673"/>
      <c r="H673"/>
      <c r="I673"/>
      <c r="J673"/>
      <c r="K673"/>
      <c r="L673"/>
      <c r="M673"/>
      <c r="N673"/>
      <c r="O673"/>
      <c r="P673"/>
      <c r="Q673"/>
      <c r="R673"/>
      <c r="S673"/>
      <c r="T673"/>
      <c r="U673"/>
      <c r="V673"/>
      <c r="W673"/>
      <c r="X673"/>
      <c r="Y673"/>
      <c r="Z673"/>
      <c r="AA673"/>
    </row>
    <row r="674" spans="1:33" s="27" customFormat="1" ht="15.6" x14ac:dyDescent="0.3">
      <c r="A674"/>
      <c r="B674"/>
      <c r="C674"/>
      <c r="D674"/>
      <c r="E674"/>
      <c r="F674"/>
      <c r="G674"/>
      <c r="H674"/>
      <c r="I674"/>
      <c r="J674"/>
      <c r="K674"/>
      <c r="L674"/>
      <c r="M674"/>
      <c r="N674"/>
      <c r="O674"/>
      <c r="P674"/>
      <c r="Q674"/>
      <c r="R674"/>
      <c r="S674"/>
      <c r="T674"/>
      <c r="U674"/>
      <c r="V674"/>
      <c r="W674"/>
      <c r="X674"/>
      <c r="Y674"/>
      <c r="Z674"/>
      <c r="AA674"/>
    </row>
    <row r="675" spans="1:33" s="27" customFormat="1" ht="15.6" x14ac:dyDescent="0.3">
      <c r="A675"/>
      <c r="B675"/>
      <c r="C675"/>
      <c r="D675"/>
      <c r="E675"/>
      <c r="F675"/>
      <c r="G675"/>
      <c r="H675"/>
      <c r="I675"/>
      <c r="J675"/>
      <c r="K675"/>
      <c r="L675"/>
      <c r="M675"/>
      <c r="N675"/>
      <c r="O675"/>
      <c r="P675"/>
      <c r="Q675"/>
      <c r="R675"/>
      <c r="S675"/>
      <c r="T675"/>
      <c r="U675"/>
      <c r="V675"/>
      <c r="W675"/>
      <c r="X675"/>
      <c r="Y675"/>
      <c r="Z675"/>
      <c r="AA675"/>
    </row>
    <row r="676" spans="1:33" s="27" customFormat="1" ht="15.6" x14ac:dyDescent="0.3">
      <c r="A676"/>
      <c r="B676"/>
      <c r="C676"/>
      <c r="D676"/>
      <c r="E676"/>
      <c r="F676"/>
      <c r="G676"/>
      <c r="H676"/>
      <c r="I676"/>
      <c r="J676"/>
      <c r="K676"/>
      <c r="L676"/>
      <c r="M676"/>
      <c r="N676"/>
      <c r="O676"/>
      <c r="P676"/>
      <c r="Q676"/>
      <c r="R676"/>
      <c r="S676"/>
      <c r="T676"/>
      <c r="U676"/>
      <c r="V676"/>
      <c r="W676"/>
      <c r="X676"/>
      <c r="Y676"/>
      <c r="Z676"/>
      <c r="AA676"/>
    </row>
    <row r="677" spans="1:33" s="27" customFormat="1" ht="15.6" x14ac:dyDescent="0.3">
      <c r="A677"/>
      <c r="B677"/>
      <c r="C677"/>
      <c r="D677"/>
      <c r="E677"/>
      <c r="F677"/>
      <c r="G677"/>
      <c r="H677"/>
      <c r="I677"/>
      <c r="J677"/>
      <c r="K677"/>
      <c r="L677"/>
      <c r="M677"/>
      <c r="N677"/>
      <c r="O677"/>
      <c r="P677"/>
      <c r="Q677"/>
      <c r="R677"/>
      <c r="S677"/>
      <c r="T677"/>
      <c r="U677"/>
      <c r="V677"/>
      <c r="W677"/>
      <c r="X677"/>
      <c r="Y677"/>
      <c r="Z677"/>
      <c r="AA677"/>
    </row>
    <row r="678" spans="1:33" s="27" customFormat="1" ht="15.6" x14ac:dyDescent="0.3">
      <c r="A678"/>
      <c r="B678"/>
      <c r="C678"/>
      <c r="D678"/>
      <c r="E678"/>
      <c r="F678"/>
      <c r="G678"/>
      <c r="H678"/>
      <c r="I678"/>
      <c r="J678"/>
      <c r="K678"/>
      <c r="L678"/>
      <c r="M678"/>
      <c r="N678"/>
      <c r="O678"/>
      <c r="P678"/>
      <c r="Q678"/>
      <c r="R678"/>
      <c r="S678"/>
      <c r="T678"/>
      <c r="U678"/>
      <c r="V678"/>
      <c r="W678"/>
      <c r="X678"/>
      <c r="Y678"/>
      <c r="Z678"/>
      <c r="AA678"/>
    </row>
    <row r="679" spans="1:33" s="27" customFormat="1" ht="15.6" x14ac:dyDescent="0.3">
      <c r="A679"/>
      <c r="B679"/>
      <c r="C679"/>
      <c r="D679"/>
      <c r="E679"/>
      <c r="F679"/>
      <c r="G679"/>
      <c r="H679"/>
      <c r="I679"/>
      <c r="J679"/>
      <c r="K679"/>
      <c r="L679"/>
      <c r="M679"/>
      <c r="N679"/>
      <c r="O679"/>
      <c r="P679"/>
      <c r="Q679"/>
      <c r="R679"/>
      <c r="S679"/>
      <c r="T679"/>
      <c r="U679"/>
      <c r="V679"/>
      <c r="W679"/>
      <c r="X679"/>
      <c r="Y679"/>
      <c r="Z679"/>
      <c r="AA679"/>
    </row>
    <row r="680" spans="1:33" s="27" customFormat="1" ht="15.6" x14ac:dyDescent="0.3">
      <c r="A680"/>
      <c r="B680"/>
      <c r="C680"/>
      <c r="D680"/>
      <c r="E680"/>
      <c r="F680"/>
      <c r="G680"/>
      <c r="H680"/>
      <c r="I680"/>
      <c r="J680"/>
      <c r="K680"/>
      <c r="L680"/>
      <c r="M680"/>
      <c r="N680"/>
      <c r="O680"/>
      <c r="P680"/>
      <c r="Q680"/>
      <c r="R680"/>
      <c r="S680"/>
      <c r="T680"/>
      <c r="U680"/>
      <c r="V680"/>
      <c r="W680"/>
      <c r="X680"/>
      <c r="Y680"/>
      <c r="Z680"/>
      <c r="AA680"/>
    </row>
    <row r="681" spans="1:33" s="27" customFormat="1" ht="15.6" x14ac:dyDescent="0.3">
      <c r="A681"/>
      <c r="B681"/>
      <c r="C681"/>
      <c r="D681"/>
      <c r="E681"/>
      <c r="F681"/>
      <c r="G681"/>
      <c r="H681"/>
      <c r="I681"/>
      <c r="J681"/>
      <c r="K681"/>
      <c r="L681"/>
      <c r="M681"/>
      <c r="N681"/>
      <c r="O681"/>
      <c r="P681"/>
      <c r="Q681"/>
      <c r="R681"/>
      <c r="S681"/>
      <c r="T681"/>
      <c r="U681"/>
      <c r="V681"/>
      <c r="W681"/>
      <c r="X681"/>
      <c r="Y681"/>
      <c r="Z681"/>
      <c r="AA681"/>
    </row>
    <row r="682" spans="1:33" s="27" customFormat="1" ht="15.6" x14ac:dyDescent="0.3">
      <c r="A682"/>
      <c r="B682"/>
      <c r="C682"/>
      <c r="D682"/>
      <c r="E682"/>
      <c r="F682"/>
      <c r="G682"/>
      <c r="H682"/>
      <c r="I682"/>
      <c r="J682"/>
      <c r="K682"/>
      <c r="L682"/>
      <c r="M682"/>
      <c r="N682"/>
      <c r="O682"/>
      <c r="P682"/>
      <c r="Q682"/>
      <c r="R682"/>
      <c r="S682"/>
      <c r="T682"/>
      <c r="U682"/>
      <c r="V682"/>
      <c r="W682"/>
      <c r="X682"/>
      <c r="Y682"/>
      <c r="Z682"/>
      <c r="AA682"/>
    </row>
    <row r="683" spans="1:33" s="27" customFormat="1" ht="15.6" x14ac:dyDescent="0.3">
      <c r="A683"/>
      <c r="B683"/>
      <c r="C683"/>
      <c r="D683"/>
      <c r="E683"/>
      <c r="F683"/>
      <c r="G683"/>
      <c r="H683"/>
      <c r="I683"/>
      <c r="J683"/>
      <c r="K683"/>
      <c r="L683"/>
      <c r="M683"/>
      <c r="N683"/>
      <c r="O683"/>
      <c r="P683"/>
      <c r="Q683"/>
      <c r="R683"/>
      <c r="S683"/>
      <c r="T683"/>
      <c r="U683"/>
      <c r="V683"/>
      <c r="W683"/>
      <c r="X683"/>
      <c r="Y683"/>
      <c r="Z683"/>
      <c r="AA683"/>
    </row>
    <row r="684" spans="1:33" s="27" customFormat="1" ht="15.6" x14ac:dyDescent="0.3">
      <c r="A684"/>
      <c r="B684"/>
      <c r="C684"/>
      <c r="D684"/>
      <c r="E684"/>
      <c r="F684"/>
      <c r="G684"/>
      <c r="H684"/>
      <c r="I684"/>
      <c r="J684"/>
      <c r="K684"/>
      <c r="L684"/>
      <c r="M684"/>
      <c r="N684"/>
      <c r="O684"/>
      <c r="P684"/>
      <c r="Q684"/>
      <c r="R684"/>
      <c r="S684"/>
      <c r="T684"/>
      <c r="U684"/>
      <c r="V684"/>
      <c r="W684"/>
      <c r="X684"/>
      <c r="Y684"/>
      <c r="Z684"/>
      <c r="AA684"/>
    </row>
    <row r="685" spans="1:33" s="27" customFormat="1" ht="15.6" x14ac:dyDescent="0.3">
      <c r="A685"/>
      <c r="B685"/>
      <c r="C685"/>
      <c r="D685"/>
      <c r="E685"/>
      <c r="F685"/>
      <c r="G685"/>
      <c r="H685"/>
      <c r="I685"/>
      <c r="J685"/>
      <c r="K685"/>
      <c r="L685"/>
      <c r="M685"/>
      <c r="N685"/>
      <c r="O685"/>
      <c r="P685"/>
      <c r="Q685"/>
      <c r="R685"/>
      <c r="S685"/>
      <c r="T685"/>
      <c r="U685"/>
      <c r="V685"/>
      <c r="W685"/>
      <c r="X685"/>
      <c r="Y685"/>
      <c r="Z685"/>
      <c r="AA685"/>
    </row>
    <row r="686" spans="1:33" s="27" customFormat="1" ht="15.6" x14ac:dyDescent="0.3">
      <c r="A686"/>
      <c r="B686"/>
      <c r="C686"/>
      <c r="D686"/>
      <c r="E686"/>
      <c r="F686"/>
      <c r="G686"/>
      <c r="H686"/>
      <c r="I686"/>
      <c r="J686"/>
      <c r="K686"/>
      <c r="L686"/>
      <c r="M686"/>
      <c r="N686"/>
      <c r="O686"/>
      <c r="P686"/>
      <c r="Q686"/>
      <c r="R686"/>
      <c r="S686"/>
      <c r="T686"/>
      <c r="U686"/>
      <c r="V686"/>
      <c r="W686"/>
      <c r="X686"/>
      <c r="Y686"/>
      <c r="Z686"/>
      <c r="AA686"/>
      <c r="AB686" s="23"/>
      <c r="AC686" s="24"/>
      <c r="AD686" s="25"/>
      <c r="AE686" s="23"/>
      <c r="AF686" s="23"/>
      <c r="AG686" s="26"/>
    </row>
    <row r="687" spans="1:33" s="27" customFormat="1" ht="15.6" x14ac:dyDescent="0.3">
      <c r="A687"/>
      <c r="B687"/>
      <c r="C687"/>
      <c r="D687"/>
      <c r="E687"/>
      <c r="F687"/>
      <c r="G687"/>
      <c r="H687"/>
      <c r="I687"/>
      <c r="J687"/>
      <c r="K687"/>
      <c r="L687"/>
      <c r="M687"/>
      <c r="N687"/>
      <c r="O687"/>
      <c r="P687"/>
      <c r="Q687"/>
      <c r="R687"/>
      <c r="S687"/>
      <c r="T687"/>
      <c r="U687"/>
      <c r="V687"/>
      <c r="W687"/>
      <c r="X687"/>
      <c r="Y687"/>
      <c r="Z687"/>
      <c r="AA687"/>
    </row>
    <row r="688" spans="1:33" s="27" customFormat="1" ht="15.6" x14ac:dyDescent="0.3">
      <c r="A688"/>
      <c r="B688"/>
      <c r="C688"/>
      <c r="D688"/>
      <c r="E688"/>
      <c r="F688"/>
      <c r="G688"/>
      <c r="H688"/>
      <c r="I688"/>
      <c r="J688"/>
      <c r="K688"/>
      <c r="L688"/>
      <c r="M688"/>
      <c r="N688"/>
      <c r="O688"/>
      <c r="P688"/>
      <c r="Q688"/>
      <c r="R688"/>
      <c r="S688"/>
      <c r="T688"/>
      <c r="U688"/>
      <c r="V688"/>
      <c r="W688"/>
      <c r="X688"/>
      <c r="Y688"/>
      <c r="Z688"/>
      <c r="AA688"/>
    </row>
    <row r="689" spans="1:33" s="27" customFormat="1" ht="15.6" x14ac:dyDescent="0.3">
      <c r="A689"/>
      <c r="B689"/>
      <c r="C689"/>
      <c r="D689"/>
      <c r="E689"/>
      <c r="F689"/>
      <c r="G689"/>
      <c r="H689"/>
      <c r="I689"/>
      <c r="J689"/>
      <c r="K689"/>
      <c r="L689"/>
      <c r="M689"/>
      <c r="N689"/>
      <c r="O689"/>
      <c r="P689"/>
      <c r="Q689"/>
      <c r="R689"/>
      <c r="S689"/>
      <c r="T689"/>
      <c r="U689"/>
      <c r="V689"/>
      <c r="W689"/>
      <c r="X689"/>
      <c r="Y689"/>
      <c r="Z689"/>
      <c r="AA689"/>
    </row>
    <row r="690" spans="1:33" s="27" customFormat="1" ht="15.6" x14ac:dyDescent="0.3">
      <c r="A690"/>
      <c r="B690"/>
      <c r="C690"/>
      <c r="D690"/>
      <c r="E690"/>
      <c r="F690"/>
      <c r="G690"/>
      <c r="H690"/>
      <c r="I690"/>
      <c r="J690"/>
      <c r="K690"/>
      <c r="L690"/>
      <c r="M690"/>
      <c r="N690"/>
      <c r="O690"/>
      <c r="P690"/>
      <c r="Q690"/>
      <c r="R690"/>
      <c r="S690"/>
      <c r="T690"/>
      <c r="U690"/>
      <c r="V690"/>
      <c r="W690"/>
      <c r="X690"/>
      <c r="Y690"/>
      <c r="Z690"/>
      <c r="AA690"/>
    </row>
    <row r="691" spans="1:33" s="27" customFormat="1" ht="15.6" x14ac:dyDescent="0.3">
      <c r="A691"/>
      <c r="B691"/>
      <c r="C691"/>
      <c r="D691"/>
      <c r="E691"/>
      <c r="F691"/>
      <c r="G691"/>
      <c r="H691"/>
      <c r="I691"/>
      <c r="J691"/>
      <c r="K691"/>
      <c r="L691"/>
      <c r="M691"/>
      <c r="N691"/>
      <c r="O691"/>
      <c r="P691"/>
      <c r="Q691"/>
      <c r="R691"/>
      <c r="S691"/>
      <c r="T691"/>
      <c r="U691"/>
      <c r="V691"/>
      <c r="W691"/>
      <c r="X691"/>
      <c r="Y691"/>
      <c r="Z691"/>
      <c r="AA691"/>
    </row>
    <row r="692" spans="1:33" s="27" customFormat="1" ht="15.6" x14ac:dyDescent="0.3">
      <c r="A692"/>
      <c r="B692"/>
      <c r="C692"/>
      <c r="D692"/>
      <c r="E692"/>
      <c r="F692"/>
      <c r="G692"/>
      <c r="H692"/>
      <c r="I692"/>
      <c r="J692"/>
      <c r="K692"/>
      <c r="L692"/>
      <c r="M692"/>
      <c r="N692"/>
      <c r="O692"/>
      <c r="P692"/>
      <c r="Q692"/>
      <c r="R692"/>
      <c r="S692"/>
      <c r="T692"/>
      <c r="U692"/>
      <c r="V692"/>
      <c r="W692"/>
      <c r="X692"/>
      <c r="Y692"/>
      <c r="Z692"/>
      <c r="AA692"/>
    </row>
    <row r="693" spans="1:33" s="27" customFormat="1" ht="15.6" x14ac:dyDescent="0.3">
      <c r="A693"/>
      <c r="B693"/>
      <c r="C693"/>
      <c r="D693"/>
      <c r="E693"/>
      <c r="F693"/>
      <c r="G693"/>
      <c r="H693"/>
      <c r="I693"/>
      <c r="J693"/>
      <c r="K693"/>
      <c r="L693"/>
      <c r="M693"/>
      <c r="N693"/>
      <c r="O693"/>
      <c r="P693"/>
      <c r="Q693"/>
      <c r="R693"/>
      <c r="S693"/>
      <c r="T693"/>
      <c r="U693"/>
      <c r="V693"/>
      <c r="W693"/>
      <c r="X693"/>
      <c r="Y693"/>
      <c r="Z693"/>
      <c r="AA693"/>
    </row>
    <row r="694" spans="1:33" s="27" customFormat="1" ht="15.6" x14ac:dyDescent="0.3">
      <c r="A694"/>
      <c r="B694"/>
      <c r="C694"/>
      <c r="D694"/>
      <c r="E694"/>
      <c r="F694"/>
      <c r="G694"/>
      <c r="H694"/>
      <c r="I694"/>
      <c r="J694"/>
      <c r="K694"/>
      <c r="L694"/>
      <c r="M694"/>
      <c r="N694"/>
      <c r="O694"/>
      <c r="P694"/>
      <c r="Q694"/>
      <c r="R694"/>
      <c r="S694"/>
      <c r="T694"/>
      <c r="U694"/>
      <c r="V694"/>
      <c r="W694"/>
      <c r="X694"/>
      <c r="Y694"/>
      <c r="Z694"/>
      <c r="AA694"/>
    </row>
    <row r="695" spans="1:33" s="23" customFormat="1" ht="19.05" customHeight="1" x14ac:dyDescent="0.3">
      <c r="A695"/>
      <c r="B695"/>
      <c r="C695"/>
      <c r="D695"/>
      <c r="E695"/>
      <c r="F695"/>
      <c r="G695"/>
      <c r="H695"/>
      <c r="I695"/>
      <c r="J695"/>
      <c r="K695"/>
      <c r="L695"/>
      <c r="M695"/>
      <c r="N695"/>
      <c r="O695"/>
      <c r="P695"/>
      <c r="Q695"/>
      <c r="R695"/>
      <c r="S695"/>
      <c r="T695"/>
      <c r="U695"/>
      <c r="V695"/>
      <c r="W695"/>
      <c r="X695"/>
      <c r="Y695"/>
      <c r="Z695"/>
      <c r="AA695"/>
      <c r="AB695" s="27"/>
      <c r="AC695" s="27"/>
      <c r="AD695" s="27"/>
      <c r="AE695" s="27"/>
      <c r="AF695" s="27"/>
      <c r="AG695" s="27"/>
    </row>
    <row r="696" spans="1:33" s="23" customFormat="1" ht="19.05" customHeight="1" x14ac:dyDescent="0.3">
      <c r="A696"/>
      <c r="B696"/>
      <c r="C696"/>
      <c r="D696"/>
      <c r="E696"/>
      <c r="F696"/>
      <c r="G696"/>
      <c r="H696"/>
      <c r="I696"/>
      <c r="J696"/>
      <c r="K696"/>
      <c r="L696"/>
      <c r="M696"/>
      <c r="N696"/>
      <c r="O696"/>
      <c r="P696"/>
      <c r="Q696"/>
      <c r="R696"/>
      <c r="S696"/>
      <c r="T696"/>
      <c r="U696"/>
      <c r="V696"/>
      <c r="W696"/>
      <c r="X696"/>
      <c r="Y696"/>
      <c r="Z696"/>
      <c r="AA696"/>
      <c r="AB696" s="27"/>
      <c r="AC696" s="27"/>
      <c r="AD696" s="27"/>
      <c r="AE696" s="27"/>
      <c r="AF696" s="27"/>
      <c r="AG696" s="27"/>
    </row>
    <row r="697" spans="1:33" s="23" customFormat="1" ht="19.05" customHeight="1" x14ac:dyDescent="0.3">
      <c r="A697"/>
      <c r="B697"/>
      <c r="C697"/>
      <c r="D697"/>
      <c r="E697"/>
      <c r="F697"/>
      <c r="G697"/>
      <c r="H697"/>
      <c r="I697"/>
      <c r="J697"/>
      <c r="K697"/>
      <c r="L697"/>
      <c r="M697"/>
      <c r="N697"/>
      <c r="O697"/>
      <c r="P697"/>
      <c r="Q697"/>
      <c r="R697"/>
      <c r="S697"/>
      <c r="T697"/>
      <c r="U697"/>
      <c r="V697"/>
      <c r="W697"/>
      <c r="X697"/>
      <c r="Y697"/>
      <c r="Z697"/>
      <c r="AA697"/>
      <c r="AB697" s="27"/>
      <c r="AC697" s="27"/>
      <c r="AD697" s="27"/>
      <c r="AE697" s="27"/>
      <c r="AF697" s="27"/>
      <c r="AG697" s="27"/>
    </row>
    <row r="698" spans="1:33" s="23" customFormat="1" ht="19.05" customHeight="1" x14ac:dyDescent="0.3">
      <c r="A698"/>
      <c r="B698"/>
      <c r="C698"/>
      <c r="D698"/>
      <c r="E698"/>
      <c r="F698"/>
      <c r="G698"/>
      <c r="H698"/>
      <c r="I698"/>
      <c r="J698"/>
      <c r="K698"/>
      <c r="L698"/>
      <c r="M698"/>
      <c r="N698"/>
      <c r="O698"/>
      <c r="P698"/>
      <c r="Q698"/>
      <c r="R698"/>
      <c r="S698"/>
      <c r="T698"/>
      <c r="U698"/>
      <c r="V698"/>
      <c r="W698"/>
      <c r="X698"/>
      <c r="Y698"/>
      <c r="Z698"/>
      <c r="AA698"/>
      <c r="AB698" s="27"/>
      <c r="AC698" s="27"/>
      <c r="AD698" s="27"/>
      <c r="AE698" s="27"/>
      <c r="AF698" s="27"/>
      <c r="AG698" s="27"/>
    </row>
    <row r="699" spans="1:33" s="23" customFormat="1" ht="19.05" customHeight="1" x14ac:dyDescent="0.3">
      <c r="A699"/>
      <c r="B699"/>
      <c r="C699"/>
      <c r="D699"/>
      <c r="E699"/>
      <c r="F699"/>
      <c r="G699"/>
      <c r="H699"/>
      <c r="I699"/>
      <c r="J699"/>
      <c r="K699"/>
      <c r="L699"/>
      <c r="M699"/>
      <c r="N699"/>
      <c r="O699"/>
      <c r="P699"/>
      <c r="Q699"/>
      <c r="R699"/>
      <c r="S699"/>
      <c r="T699"/>
      <c r="U699"/>
      <c r="V699"/>
      <c r="W699"/>
      <c r="X699"/>
      <c r="Y699"/>
      <c r="Z699"/>
      <c r="AA699"/>
      <c r="AB699" s="27"/>
      <c r="AC699" s="27"/>
      <c r="AD699" s="27"/>
      <c r="AE699" s="27"/>
      <c r="AF699" s="27"/>
      <c r="AG699" s="27"/>
    </row>
    <row r="700" spans="1:33" s="23" customFormat="1" ht="19.05" customHeight="1" x14ac:dyDescent="0.3">
      <c r="A700"/>
      <c r="B700"/>
      <c r="C700"/>
      <c r="D700"/>
      <c r="E700"/>
      <c r="F700"/>
      <c r="G700"/>
      <c r="H700"/>
      <c r="I700"/>
      <c r="J700"/>
      <c r="K700"/>
      <c r="L700"/>
      <c r="M700"/>
      <c r="N700"/>
      <c r="O700"/>
      <c r="P700"/>
      <c r="Q700"/>
      <c r="R700"/>
      <c r="S700"/>
      <c r="T700"/>
      <c r="U700"/>
      <c r="V700"/>
      <c r="W700"/>
      <c r="X700"/>
      <c r="Y700"/>
      <c r="Z700"/>
      <c r="AA700"/>
      <c r="AB700" s="27"/>
      <c r="AC700" s="27"/>
      <c r="AD700" s="27"/>
      <c r="AE700" s="27"/>
      <c r="AF700" s="27"/>
      <c r="AG700" s="27"/>
    </row>
    <row r="701" spans="1:33" s="23" customFormat="1" ht="19.05" customHeight="1" x14ac:dyDescent="0.3">
      <c r="A701"/>
      <c r="B701"/>
      <c r="C701"/>
      <c r="D701"/>
      <c r="E701"/>
      <c r="F701"/>
      <c r="G701"/>
      <c r="H701"/>
      <c r="I701"/>
      <c r="J701"/>
      <c r="K701"/>
      <c r="L701"/>
      <c r="M701"/>
      <c r="N701"/>
      <c r="O701"/>
      <c r="P701"/>
      <c r="Q701"/>
      <c r="R701"/>
      <c r="S701"/>
      <c r="T701"/>
      <c r="U701"/>
      <c r="V701"/>
      <c r="W701"/>
      <c r="X701"/>
      <c r="Y701"/>
      <c r="Z701"/>
      <c r="AA701"/>
      <c r="AB701" s="27"/>
      <c r="AC701" s="27"/>
      <c r="AD701" s="27"/>
      <c r="AE701" s="27"/>
      <c r="AF701" s="27"/>
      <c r="AG701" s="27"/>
    </row>
    <row r="702" spans="1:33" s="23" customFormat="1" ht="19.05" customHeight="1" x14ac:dyDescent="0.3">
      <c r="A702"/>
      <c r="B702"/>
      <c r="C702"/>
      <c r="D702"/>
      <c r="E702"/>
      <c r="F702"/>
      <c r="G702"/>
      <c r="H702"/>
      <c r="I702"/>
      <c r="J702"/>
      <c r="K702"/>
      <c r="L702"/>
      <c r="M702"/>
      <c r="N702"/>
      <c r="O702"/>
      <c r="P702"/>
      <c r="Q702"/>
      <c r="R702"/>
      <c r="S702"/>
      <c r="T702"/>
      <c r="U702"/>
      <c r="V702"/>
      <c r="W702"/>
      <c r="X702"/>
      <c r="Y702"/>
      <c r="Z702"/>
      <c r="AA702"/>
      <c r="AB702" s="27"/>
      <c r="AC702" s="27"/>
      <c r="AD702" s="27"/>
      <c r="AE702" s="27"/>
      <c r="AF702" s="27"/>
      <c r="AG702" s="27"/>
    </row>
    <row r="703" spans="1:33" s="23" customFormat="1" ht="19.05" customHeight="1" x14ac:dyDescent="0.3">
      <c r="A703"/>
      <c r="B703"/>
      <c r="C703"/>
      <c r="D703"/>
      <c r="E703"/>
      <c r="F703"/>
      <c r="G703"/>
      <c r="H703"/>
      <c r="I703"/>
      <c r="J703"/>
      <c r="K703"/>
      <c r="L703"/>
      <c r="M703"/>
      <c r="N703"/>
      <c r="O703"/>
      <c r="P703"/>
      <c r="Q703"/>
      <c r="R703"/>
      <c r="S703"/>
      <c r="T703"/>
      <c r="U703"/>
      <c r="V703"/>
      <c r="W703"/>
      <c r="X703"/>
      <c r="Y703"/>
      <c r="Z703"/>
      <c r="AA703"/>
      <c r="AB703" s="27"/>
      <c r="AC703" s="27"/>
      <c r="AD703" s="27"/>
      <c r="AE703" s="27"/>
      <c r="AF703" s="27"/>
      <c r="AG703" s="27"/>
    </row>
    <row r="704" spans="1:33" s="27" customFormat="1" ht="15.6" x14ac:dyDescent="0.3">
      <c r="A704"/>
      <c r="B704"/>
      <c r="C704"/>
      <c r="D704"/>
      <c r="E704"/>
      <c r="F704"/>
      <c r="G704"/>
      <c r="H704"/>
      <c r="I704"/>
      <c r="J704"/>
      <c r="K704"/>
      <c r="L704"/>
      <c r="M704"/>
      <c r="N704"/>
      <c r="O704"/>
      <c r="P704"/>
      <c r="Q704"/>
      <c r="R704"/>
      <c r="S704"/>
      <c r="T704"/>
      <c r="U704"/>
      <c r="V704"/>
      <c r="W704"/>
      <c r="X704"/>
      <c r="Y704"/>
      <c r="Z704"/>
      <c r="AA704"/>
    </row>
    <row r="705" spans="1:33" s="27" customFormat="1" ht="15.6" x14ac:dyDescent="0.3">
      <c r="A705"/>
      <c r="B705"/>
      <c r="C705"/>
      <c r="D705"/>
      <c r="E705"/>
      <c r="F705"/>
      <c r="G705"/>
      <c r="H705"/>
      <c r="I705"/>
      <c r="J705"/>
      <c r="K705"/>
      <c r="L705"/>
      <c r="M705"/>
      <c r="N705"/>
      <c r="O705"/>
      <c r="P705"/>
      <c r="Q705"/>
      <c r="R705"/>
      <c r="S705"/>
      <c r="T705"/>
      <c r="U705"/>
      <c r="V705"/>
      <c r="W705"/>
      <c r="X705"/>
      <c r="Y705"/>
      <c r="Z705"/>
      <c r="AA705"/>
    </row>
    <row r="706" spans="1:33" s="27" customFormat="1" ht="15.6" x14ac:dyDescent="0.3">
      <c r="A706"/>
      <c r="B706"/>
      <c r="C706"/>
      <c r="D706"/>
      <c r="E706"/>
      <c r="F706"/>
      <c r="G706"/>
      <c r="H706"/>
      <c r="I706"/>
      <c r="J706"/>
      <c r="K706"/>
      <c r="L706"/>
      <c r="M706"/>
      <c r="N706"/>
      <c r="O706"/>
      <c r="P706"/>
      <c r="Q706"/>
      <c r="R706"/>
      <c r="S706"/>
      <c r="T706"/>
      <c r="U706"/>
      <c r="V706"/>
      <c r="W706"/>
      <c r="X706"/>
      <c r="Y706"/>
      <c r="Z706"/>
      <c r="AA706"/>
    </row>
    <row r="707" spans="1:33" s="27" customFormat="1" ht="15.6" x14ac:dyDescent="0.3">
      <c r="A707"/>
      <c r="B707"/>
      <c r="C707"/>
      <c r="D707"/>
      <c r="E707"/>
      <c r="F707"/>
      <c r="G707"/>
      <c r="H707"/>
      <c r="I707"/>
      <c r="J707"/>
      <c r="K707"/>
      <c r="L707"/>
      <c r="M707"/>
      <c r="N707"/>
      <c r="O707"/>
      <c r="P707"/>
      <c r="Q707"/>
      <c r="R707"/>
      <c r="S707"/>
      <c r="T707"/>
      <c r="U707"/>
      <c r="V707"/>
      <c r="W707"/>
      <c r="X707"/>
      <c r="Y707"/>
      <c r="Z707"/>
      <c r="AA707"/>
    </row>
    <row r="708" spans="1:33" s="27" customFormat="1" ht="15.6" x14ac:dyDescent="0.3">
      <c r="A708"/>
      <c r="B708"/>
      <c r="C708"/>
      <c r="D708"/>
      <c r="E708"/>
      <c r="F708"/>
      <c r="G708"/>
      <c r="H708"/>
      <c r="I708"/>
      <c r="J708"/>
      <c r="K708"/>
      <c r="L708"/>
      <c r="M708"/>
      <c r="N708"/>
      <c r="O708"/>
      <c r="P708"/>
      <c r="Q708"/>
      <c r="R708"/>
      <c r="S708"/>
      <c r="T708"/>
      <c r="U708"/>
      <c r="V708"/>
      <c r="W708"/>
      <c r="X708"/>
      <c r="Y708"/>
      <c r="Z708"/>
      <c r="AA708"/>
    </row>
    <row r="709" spans="1:33" s="27" customFormat="1" ht="15.6" x14ac:dyDescent="0.3">
      <c r="A709"/>
      <c r="B709"/>
      <c r="C709"/>
      <c r="D709"/>
      <c r="E709"/>
      <c r="F709"/>
      <c r="G709"/>
      <c r="H709"/>
      <c r="I709"/>
      <c r="J709"/>
      <c r="K709"/>
      <c r="L709"/>
      <c r="M709"/>
      <c r="N709"/>
      <c r="O709"/>
      <c r="P709"/>
      <c r="Q709"/>
      <c r="R709"/>
      <c r="S709"/>
      <c r="T709"/>
      <c r="U709"/>
      <c r="V709"/>
      <c r="W709"/>
      <c r="X709"/>
      <c r="Y709"/>
      <c r="Z709"/>
      <c r="AA709"/>
    </row>
    <row r="710" spans="1:33" s="27" customFormat="1" ht="15.6" x14ac:dyDescent="0.3">
      <c r="A710"/>
      <c r="B710"/>
      <c r="C710"/>
      <c r="D710"/>
      <c r="E710"/>
      <c r="F710"/>
      <c r="G710"/>
      <c r="H710"/>
      <c r="I710"/>
      <c r="J710"/>
      <c r="K710"/>
      <c r="L710"/>
      <c r="M710"/>
      <c r="N710"/>
      <c r="O710"/>
      <c r="P710"/>
      <c r="Q710"/>
      <c r="R710"/>
      <c r="S710"/>
      <c r="T710"/>
      <c r="U710"/>
      <c r="V710"/>
      <c r="W710"/>
      <c r="X710"/>
      <c r="Y710"/>
      <c r="Z710"/>
      <c r="AA710"/>
    </row>
    <row r="711" spans="1:33" s="27" customFormat="1" ht="15.6" x14ac:dyDescent="0.3">
      <c r="A711"/>
      <c r="B711"/>
      <c r="C711"/>
      <c r="D711"/>
      <c r="E711"/>
      <c r="F711"/>
      <c r="G711"/>
      <c r="H711"/>
      <c r="I711"/>
      <c r="J711"/>
      <c r="K711"/>
      <c r="L711"/>
      <c r="M711"/>
      <c r="N711"/>
      <c r="O711"/>
      <c r="P711"/>
      <c r="Q711"/>
      <c r="R711"/>
      <c r="S711"/>
      <c r="T711"/>
      <c r="U711"/>
      <c r="V711"/>
      <c r="W711"/>
      <c r="X711"/>
      <c r="Y711"/>
      <c r="Z711"/>
      <c r="AA711"/>
    </row>
    <row r="712" spans="1:33" s="27" customFormat="1" ht="15.6" x14ac:dyDescent="0.3">
      <c r="A712"/>
      <c r="B712"/>
      <c r="C712"/>
      <c r="D712"/>
      <c r="E712"/>
      <c r="F712"/>
      <c r="G712"/>
      <c r="H712"/>
      <c r="I712"/>
      <c r="J712"/>
      <c r="K712"/>
      <c r="L712"/>
      <c r="M712"/>
      <c r="N712"/>
      <c r="O712"/>
      <c r="P712"/>
      <c r="Q712"/>
      <c r="R712"/>
      <c r="S712"/>
      <c r="T712"/>
      <c r="U712"/>
      <c r="V712"/>
      <c r="W712"/>
      <c r="X712"/>
      <c r="Y712"/>
      <c r="Z712"/>
      <c r="AA712"/>
    </row>
    <row r="713" spans="1:33" s="27" customFormat="1" ht="15.6" x14ac:dyDescent="0.3">
      <c r="A713"/>
      <c r="B713"/>
      <c r="C713"/>
      <c r="D713"/>
      <c r="E713"/>
      <c r="F713"/>
      <c r="G713"/>
      <c r="H713"/>
      <c r="I713"/>
      <c r="J713"/>
      <c r="K713"/>
      <c r="L713"/>
      <c r="M713"/>
      <c r="N713"/>
      <c r="O713"/>
      <c r="P713"/>
      <c r="Q713"/>
      <c r="R713"/>
      <c r="S713"/>
      <c r="T713"/>
      <c r="U713"/>
      <c r="V713"/>
      <c r="W713"/>
      <c r="X713"/>
      <c r="Y713"/>
      <c r="Z713"/>
      <c r="AA713"/>
    </row>
    <row r="714" spans="1:33" s="27" customFormat="1" ht="15.6" x14ac:dyDescent="0.3">
      <c r="A714"/>
      <c r="B714"/>
      <c r="C714"/>
      <c r="D714"/>
      <c r="E714"/>
      <c r="F714"/>
      <c r="G714"/>
      <c r="H714"/>
      <c r="I714"/>
      <c r="J714"/>
      <c r="K714"/>
      <c r="L714"/>
      <c r="M714"/>
      <c r="N714"/>
      <c r="O714"/>
      <c r="P714"/>
      <c r="Q714"/>
      <c r="R714"/>
      <c r="S714"/>
      <c r="T714"/>
      <c r="U714"/>
      <c r="V714"/>
      <c r="W714"/>
      <c r="X714"/>
      <c r="Y714"/>
      <c r="Z714"/>
      <c r="AA714"/>
    </row>
    <row r="715" spans="1:33" s="27" customFormat="1" ht="15.6" x14ac:dyDescent="0.3">
      <c r="A715"/>
      <c r="B715"/>
      <c r="C715"/>
      <c r="D715"/>
      <c r="E715"/>
      <c r="F715"/>
      <c r="G715"/>
      <c r="H715"/>
      <c r="I715"/>
      <c r="J715"/>
      <c r="K715"/>
      <c r="L715"/>
      <c r="M715"/>
      <c r="N715"/>
      <c r="O715"/>
      <c r="P715"/>
      <c r="Q715"/>
      <c r="R715"/>
      <c r="S715"/>
      <c r="T715"/>
      <c r="U715"/>
      <c r="V715"/>
      <c r="W715"/>
      <c r="X715"/>
      <c r="Y715"/>
      <c r="Z715"/>
      <c r="AA715"/>
    </row>
    <row r="716" spans="1:33" s="27" customFormat="1" ht="15.6" x14ac:dyDescent="0.3">
      <c r="A716"/>
      <c r="B716"/>
      <c r="C716"/>
      <c r="D716"/>
      <c r="E716"/>
      <c r="F716"/>
      <c r="G716"/>
      <c r="H716"/>
      <c r="I716"/>
      <c r="J716"/>
      <c r="K716"/>
      <c r="L716"/>
      <c r="M716"/>
      <c r="N716"/>
      <c r="O716"/>
      <c r="P716"/>
      <c r="Q716"/>
      <c r="R716"/>
      <c r="S716"/>
      <c r="T716"/>
      <c r="U716"/>
      <c r="V716"/>
      <c r="W716"/>
      <c r="X716"/>
      <c r="Y716"/>
      <c r="Z716"/>
      <c r="AA716"/>
    </row>
    <row r="717" spans="1:33" s="27" customFormat="1" ht="15.6" x14ac:dyDescent="0.3">
      <c r="A717"/>
      <c r="B717"/>
      <c r="C717"/>
      <c r="D717"/>
      <c r="E717"/>
      <c r="F717"/>
      <c r="G717"/>
      <c r="H717"/>
      <c r="I717"/>
      <c r="J717"/>
      <c r="K717"/>
      <c r="L717"/>
      <c r="M717"/>
      <c r="N717"/>
      <c r="O717"/>
      <c r="P717"/>
      <c r="Q717"/>
      <c r="R717"/>
      <c r="S717"/>
      <c r="T717"/>
      <c r="U717"/>
      <c r="V717"/>
      <c r="W717"/>
      <c r="X717"/>
      <c r="Y717"/>
      <c r="Z717"/>
      <c r="AA717"/>
    </row>
    <row r="718" spans="1:33" s="27" customFormat="1" ht="15.6" x14ac:dyDescent="0.3">
      <c r="A718"/>
      <c r="B718"/>
      <c r="C718"/>
      <c r="D718"/>
      <c r="E718"/>
      <c r="F718"/>
      <c r="G718"/>
      <c r="H718"/>
      <c r="I718"/>
      <c r="J718"/>
      <c r="K718"/>
      <c r="L718"/>
      <c r="M718"/>
      <c r="N718"/>
      <c r="O718"/>
      <c r="P718"/>
      <c r="Q718"/>
      <c r="R718"/>
      <c r="S718"/>
      <c r="T718"/>
      <c r="U718"/>
      <c r="V718"/>
      <c r="W718"/>
      <c r="X718"/>
      <c r="Y718"/>
      <c r="Z718"/>
      <c r="AA718"/>
    </row>
    <row r="719" spans="1:33" s="27" customFormat="1" ht="15.6" x14ac:dyDescent="0.3">
      <c r="A719"/>
      <c r="B719"/>
      <c r="C719"/>
      <c r="D719"/>
      <c r="E719"/>
      <c r="F719"/>
      <c r="G719"/>
      <c r="H719"/>
      <c r="I719"/>
      <c r="J719"/>
      <c r="K719"/>
      <c r="L719"/>
      <c r="M719"/>
      <c r="N719"/>
      <c r="O719"/>
      <c r="P719"/>
      <c r="Q719"/>
      <c r="R719"/>
      <c r="S719"/>
      <c r="T719"/>
      <c r="U719"/>
      <c r="V719"/>
      <c r="W719"/>
      <c r="X719"/>
      <c r="Y719"/>
      <c r="Z719"/>
      <c r="AA719"/>
      <c r="AB719" s="23"/>
      <c r="AC719" s="24"/>
      <c r="AD719" s="25"/>
      <c r="AE719" s="23"/>
      <c r="AF719" s="23"/>
      <c r="AG719" s="26"/>
    </row>
    <row r="720" spans="1:33" s="27" customFormat="1" ht="15.6" x14ac:dyDescent="0.3">
      <c r="A720"/>
      <c r="B720"/>
      <c r="C720"/>
      <c r="D720"/>
      <c r="E720"/>
      <c r="F720"/>
      <c r="G720"/>
      <c r="H720"/>
      <c r="I720"/>
      <c r="J720"/>
      <c r="K720"/>
      <c r="L720"/>
      <c r="M720"/>
      <c r="N720"/>
      <c r="O720"/>
      <c r="P720"/>
      <c r="Q720"/>
      <c r="R720"/>
      <c r="S720"/>
      <c r="T720"/>
      <c r="U720"/>
      <c r="V720"/>
      <c r="W720"/>
      <c r="X720"/>
      <c r="Y720"/>
      <c r="Z720"/>
      <c r="AA720"/>
      <c r="AB720" s="23"/>
      <c r="AC720" s="24"/>
      <c r="AD720" s="25"/>
      <c r="AE720" s="23"/>
      <c r="AF720" s="23"/>
      <c r="AG720" s="26"/>
    </row>
    <row r="721" spans="1:33" s="27" customFormat="1" ht="15.6" x14ac:dyDescent="0.3">
      <c r="A721"/>
      <c r="B721"/>
      <c r="C721"/>
      <c r="D721"/>
      <c r="E721"/>
      <c r="F721"/>
      <c r="G721"/>
      <c r="H721"/>
      <c r="I721"/>
      <c r="J721"/>
      <c r="K721"/>
      <c r="L721"/>
      <c r="M721"/>
      <c r="N721"/>
      <c r="O721"/>
      <c r="P721"/>
      <c r="Q721"/>
      <c r="R721"/>
      <c r="S721"/>
      <c r="T721"/>
      <c r="U721"/>
      <c r="V721"/>
      <c r="W721"/>
      <c r="X721"/>
      <c r="Y721"/>
      <c r="Z721"/>
      <c r="AA721"/>
    </row>
    <row r="722" spans="1:33" s="27" customFormat="1" ht="15.6" x14ac:dyDescent="0.3">
      <c r="A722"/>
      <c r="B722"/>
      <c r="C722"/>
      <c r="D722"/>
      <c r="E722"/>
      <c r="F722"/>
      <c r="G722"/>
      <c r="H722"/>
      <c r="I722"/>
      <c r="J722"/>
      <c r="K722"/>
      <c r="L722"/>
      <c r="M722"/>
      <c r="N722"/>
      <c r="O722"/>
      <c r="P722"/>
      <c r="Q722"/>
      <c r="R722"/>
      <c r="S722"/>
      <c r="T722"/>
      <c r="U722"/>
      <c r="V722"/>
      <c r="W722"/>
      <c r="X722"/>
      <c r="Y722"/>
      <c r="Z722"/>
      <c r="AA722"/>
    </row>
    <row r="723" spans="1:33" s="27" customFormat="1" ht="15.6" x14ac:dyDescent="0.3">
      <c r="A723"/>
      <c r="B723"/>
      <c r="C723"/>
      <c r="D723"/>
      <c r="E723"/>
      <c r="F723"/>
      <c r="G723"/>
      <c r="H723"/>
      <c r="I723"/>
      <c r="J723"/>
      <c r="K723"/>
      <c r="L723"/>
      <c r="M723"/>
      <c r="N723"/>
      <c r="O723"/>
      <c r="P723"/>
      <c r="Q723"/>
      <c r="R723"/>
      <c r="S723"/>
      <c r="T723"/>
      <c r="U723"/>
      <c r="V723"/>
      <c r="W723"/>
      <c r="X723"/>
      <c r="Y723"/>
      <c r="Z723"/>
      <c r="AA723"/>
      <c r="AB723" s="23"/>
      <c r="AC723" s="24"/>
      <c r="AD723" s="25"/>
      <c r="AE723" s="23"/>
      <c r="AF723" s="23"/>
      <c r="AG723" s="26"/>
    </row>
    <row r="724" spans="1:33" s="27" customFormat="1" ht="15.6" x14ac:dyDescent="0.3">
      <c r="A724"/>
      <c r="B724"/>
      <c r="C724"/>
      <c r="D724"/>
      <c r="E724"/>
      <c r="F724"/>
      <c r="G724"/>
      <c r="H724"/>
      <c r="I724"/>
      <c r="J724"/>
      <c r="K724"/>
      <c r="L724"/>
      <c r="M724"/>
      <c r="N724"/>
      <c r="O724"/>
      <c r="P724"/>
      <c r="Q724"/>
      <c r="R724"/>
      <c r="S724"/>
      <c r="T724"/>
      <c r="U724"/>
      <c r="V724"/>
      <c r="W724"/>
      <c r="X724"/>
      <c r="Y724"/>
      <c r="Z724"/>
      <c r="AA724"/>
    </row>
    <row r="725" spans="1:33" s="27" customFormat="1" ht="15.6" x14ac:dyDescent="0.3">
      <c r="A725"/>
      <c r="B725"/>
      <c r="C725"/>
      <c r="D725"/>
      <c r="E725"/>
      <c r="F725"/>
      <c r="G725"/>
      <c r="H725"/>
      <c r="I725"/>
      <c r="J725"/>
      <c r="K725"/>
      <c r="L725"/>
      <c r="M725"/>
      <c r="N725"/>
      <c r="O725"/>
      <c r="P725"/>
      <c r="Q725"/>
      <c r="R725"/>
      <c r="S725"/>
      <c r="T725"/>
      <c r="U725"/>
      <c r="V725"/>
      <c r="W725"/>
      <c r="X725"/>
      <c r="Y725"/>
      <c r="Z725"/>
      <c r="AA725"/>
    </row>
    <row r="726" spans="1:33" s="27" customFormat="1" ht="15.6" x14ac:dyDescent="0.3">
      <c r="A726"/>
      <c r="B726"/>
      <c r="C726"/>
      <c r="D726"/>
      <c r="E726"/>
      <c r="F726"/>
      <c r="G726"/>
      <c r="H726"/>
      <c r="I726"/>
      <c r="J726"/>
      <c r="K726"/>
      <c r="L726"/>
      <c r="M726"/>
      <c r="N726"/>
      <c r="O726"/>
      <c r="P726"/>
      <c r="Q726"/>
      <c r="R726"/>
      <c r="S726"/>
      <c r="T726"/>
      <c r="U726"/>
      <c r="V726"/>
      <c r="W726"/>
      <c r="X726"/>
      <c r="Y726"/>
      <c r="Z726"/>
      <c r="AA726"/>
    </row>
    <row r="727" spans="1:33" s="27" customFormat="1" ht="15.6" x14ac:dyDescent="0.3">
      <c r="A727"/>
      <c r="B727"/>
      <c r="C727"/>
      <c r="D727"/>
      <c r="E727"/>
      <c r="F727"/>
      <c r="G727"/>
      <c r="H727"/>
      <c r="I727"/>
      <c r="J727"/>
      <c r="K727"/>
      <c r="L727"/>
      <c r="M727"/>
      <c r="N727"/>
      <c r="O727"/>
      <c r="P727"/>
      <c r="Q727"/>
      <c r="R727"/>
      <c r="S727"/>
      <c r="T727"/>
      <c r="U727"/>
      <c r="V727"/>
      <c r="W727"/>
      <c r="X727"/>
      <c r="Y727"/>
      <c r="Z727"/>
      <c r="AA727"/>
    </row>
    <row r="728" spans="1:33" s="27" customFormat="1" ht="15.6" x14ac:dyDescent="0.3">
      <c r="A728"/>
      <c r="B728"/>
      <c r="C728"/>
      <c r="D728"/>
      <c r="E728"/>
      <c r="F728"/>
      <c r="G728"/>
      <c r="H728"/>
      <c r="I728"/>
      <c r="J728"/>
      <c r="K728"/>
      <c r="L728"/>
      <c r="M728"/>
      <c r="N728"/>
      <c r="O728"/>
      <c r="P728"/>
      <c r="Q728"/>
      <c r="R728"/>
      <c r="S728"/>
      <c r="T728"/>
      <c r="U728"/>
      <c r="V728"/>
      <c r="W728"/>
      <c r="X728"/>
      <c r="Y728"/>
      <c r="Z728"/>
      <c r="AA728"/>
      <c r="AB728" s="23"/>
      <c r="AC728" s="24"/>
      <c r="AD728" s="25"/>
      <c r="AE728" s="23"/>
      <c r="AF728" s="23"/>
      <c r="AG728" s="26"/>
    </row>
    <row r="729" spans="1:33" s="27" customFormat="1" ht="15.6" x14ac:dyDescent="0.3">
      <c r="A729"/>
      <c r="B729"/>
      <c r="C729"/>
      <c r="D729"/>
      <c r="E729"/>
      <c r="F729"/>
      <c r="G729"/>
      <c r="H729"/>
      <c r="I729"/>
      <c r="J729"/>
      <c r="K729"/>
      <c r="L729"/>
      <c r="M729"/>
      <c r="N729"/>
      <c r="O729"/>
      <c r="P729"/>
      <c r="Q729"/>
      <c r="R729"/>
      <c r="S729"/>
      <c r="T729"/>
      <c r="U729"/>
      <c r="V729"/>
      <c r="W729"/>
      <c r="X729"/>
      <c r="Y729"/>
      <c r="Z729"/>
      <c r="AA729"/>
    </row>
    <row r="730" spans="1:33" s="27" customFormat="1" ht="15.6" x14ac:dyDescent="0.3">
      <c r="A730"/>
      <c r="B730"/>
      <c r="C730"/>
      <c r="D730"/>
      <c r="E730"/>
      <c r="F730"/>
      <c r="G730"/>
      <c r="H730"/>
      <c r="I730"/>
      <c r="J730"/>
      <c r="K730"/>
      <c r="L730"/>
      <c r="M730"/>
      <c r="N730"/>
      <c r="O730"/>
      <c r="P730"/>
      <c r="Q730"/>
      <c r="R730"/>
      <c r="S730"/>
      <c r="T730"/>
      <c r="U730"/>
      <c r="V730"/>
      <c r="W730"/>
      <c r="X730"/>
      <c r="Y730"/>
      <c r="Z730"/>
      <c r="AA730"/>
    </row>
    <row r="731" spans="1:33" s="27" customFormat="1" ht="15.6" x14ac:dyDescent="0.3">
      <c r="A731"/>
      <c r="B731"/>
      <c r="C731"/>
      <c r="D731"/>
      <c r="E731"/>
      <c r="F731"/>
      <c r="G731"/>
      <c r="H731"/>
      <c r="I731"/>
      <c r="J731"/>
      <c r="K731"/>
      <c r="L731"/>
      <c r="M731"/>
      <c r="N731"/>
      <c r="O731"/>
      <c r="P731"/>
      <c r="Q731"/>
      <c r="R731"/>
      <c r="S731"/>
      <c r="T731"/>
      <c r="U731"/>
      <c r="V731"/>
      <c r="W731"/>
      <c r="X731"/>
      <c r="Y731"/>
      <c r="Z731"/>
      <c r="AA731"/>
    </row>
    <row r="732" spans="1:33" s="27" customFormat="1" ht="15.6" x14ac:dyDescent="0.3">
      <c r="A732"/>
      <c r="B732"/>
      <c r="C732"/>
      <c r="D732"/>
      <c r="E732"/>
      <c r="F732"/>
      <c r="G732"/>
      <c r="H732"/>
      <c r="I732"/>
      <c r="J732"/>
      <c r="K732"/>
      <c r="L732"/>
      <c r="M732"/>
      <c r="N732"/>
      <c r="O732"/>
      <c r="P732"/>
      <c r="Q732"/>
      <c r="R732"/>
      <c r="S732"/>
      <c r="T732"/>
      <c r="U732"/>
      <c r="V732"/>
      <c r="W732"/>
      <c r="X732"/>
      <c r="Y732"/>
      <c r="Z732"/>
      <c r="AA732"/>
    </row>
    <row r="733" spans="1:33" s="27" customFormat="1" ht="15.6" x14ac:dyDescent="0.3">
      <c r="A733"/>
      <c r="B733"/>
      <c r="C733"/>
      <c r="D733"/>
      <c r="E733"/>
      <c r="F733"/>
      <c r="G733"/>
      <c r="H733"/>
      <c r="I733"/>
      <c r="J733"/>
      <c r="K733"/>
      <c r="L733"/>
      <c r="M733"/>
      <c r="N733"/>
      <c r="O733"/>
      <c r="P733"/>
      <c r="Q733"/>
      <c r="R733"/>
      <c r="S733"/>
      <c r="T733"/>
      <c r="U733"/>
      <c r="V733"/>
      <c r="W733"/>
      <c r="X733"/>
      <c r="Y733"/>
      <c r="Z733"/>
      <c r="AA733"/>
    </row>
    <row r="734" spans="1:33" s="27" customFormat="1" ht="15.6" x14ac:dyDescent="0.3">
      <c r="A734"/>
      <c r="B734"/>
      <c r="C734"/>
      <c r="D734"/>
      <c r="E734"/>
      <c r="F734"/>
      <c r="G734"/>
      <c r="H734"/>
      <c r="I734"/>
      <c r="J734"/>
      <c r="K734"/>
      <c r="L734"/>
      <c r="M734"/>
      <c r="N734"/>
      <c r="O734"/>
      <c r="P734"/>
      <c r="Q734"/>
      <c r="R734"/>
      <c r="S734"/>
      <c r="T734"/>
      <c r="U734"/>
      <c r="V734"/>
      <c r="W734"/>
      <c r="X734"/>
      <c r="Y734"/>
      <c r="Z734"/>
      <c r="AA734"/>
    </row>
    <row r="735" spans="1:33" s="27" customFormat="1" ht="15.6" x14ac:dyDescent="0.3">
      <c r="A735"/>
      <c r="B735"/>
      <c r="C735"/>
      <c r="D735"/>
      <c r="E735"/>
      <c r="F735"/>
      <c r="G735"/>
      <c r="H735"/>
      <c r="I735"/>
      <c r="J735"/>
      <c r="K735"/>
      <c r="L735"/>
      <c r="M735"/>
      <c r="N735"/>
      <c r="O735"/>
      <c r="P735"/>
      <c r="Q735"/>
      <c r="R735"/>
      <c r="S735"/>
      <c r="T735"/>
      <c r="U735"/>
      <c r="V735"/>
      <c r="W735"/>
      <c r="X735"/>
      <c r="Y735"/>
      <c r="Z735"/>
      <c r="AA735"/>
    </row>
    <row r="736" spans="1:33" s="27" customFormat="1" ht="15.6" x14ac:dyDescent="0.3">
      <c r="A736"/>
      <c r="B736"/>
      <c r="C736"/>
      <c r="D736"/>
      <c r="E736"/>
      <c r="F736"/>
      <c r="G736"/>
      <c r="H736"/>
      <c r="I736"/>
      <c r="J736"/>
      <c r="K736"/>
      <c r="L736"/>
      <c r="M736"/>
      <c r="N736"/>
      <c r="O736"/>
      <c r="P736"/>
      <c r="Q736"/>
      <c r="R736"/>
      <c r="S736"/>
      <c r="T736"/>
      <c r="U736"/>
      <c r="V736"/>
      <c r="W736"/>
      <c r="X736"/>
      <c r="Y736"/>
      <c r="Z736"/>
      <c r="AA736"/>
    </row>
    <row r="737" spans="1:27" s="27" customFormat="1" ht="15.6" x14ac:dyDescent="0.3">
      <c r="A737"/>
      <c r="B737"/>
      <c r="C737"/>
      <c r="D737"/>
      <c r="E737"/>
      <c r="F737"/>
      <c r="G737"/>
      <c r="H737"/>
      <c r="I737"/>
      <c r="J737"/>
      <c r="K737"/>
      <c r="L737"/>
      <c r="M737"/>
      <c r="N737"/>
      <c r="O737"/>
      <c r="P737"/>
      <c r="Q737"/>
      <c r="R737"/>
      <c r="S737"/>
      <c r="T737"/>
      <c r="U737"/>
      <c r="V737"/>
      <c r="W737"/>
      <c r="X737"/>
      <c r="Y737"/>
      <c r="Z737"/>
      <c r="AA737"/>
    </row>
    <row r="738" spans="1:27" s="27" customFormat="1" ht="15.6" x14ac:dyDescent="0.3">
      <c r="A738"/>
      <c r="B738"/>
      <c r="C738"/>
      <c r="D738"/>
      <c r="E738"/>
      <c r="F738"/>
      <c r="G738"/>
      <c r="H738"/>
      <c r="I738"/>
      <c r="J738"/>
      <c r="K738"/>
      <c r="L738"/>
      <c r="M738"/>
      <c r="N738"/>
      <c r="O738"/>
      <c r="P738"/>
      <c r="Q738"/>
      <c r="R738"/>
      <c r="S738"/>
      <c r="T738"/>
      <c r="U738"/>
      <c r="V738"/>
      <c r="W738"/>
      <c r="X738"/>
      <c r="Y738"/>
      <c r="Z738"/>
      <c r="AA738"/>
    </row>
    <row r="739" spans="1:27" s="27" customFormat="1" ht="15.6" x14ac:dyDescent="0.3">
      <c r="A739"/>
      <c r="B739"/>
      <c r="C739"/>
      <c r="D739"/>
      <c r="E739"/>
      <c r="F739"/>
      <c r="G739"/>
      <c r="H739"/>
      <c r="I739"/>
      <c r="J739"/>
      <c r="K739"/>
      <c r="L739"/>
      <c r="M739"/>
      <c r="N739"/>
      <c r="O739"/>
      <c r="P739"/>
      <c r="Q739"/>
      <c r="R739"/>
      <c r="S739"/>
      <c r="T739"/>
      <c r="U739"/>
      <c r="V739"/>
      <c r="W739"/>
      <c r="X739"/>
      <c r="Y739"/>
      <c r="Z739"/>
      <c r="AA739"/>
    </row>
    <row r="740" spans="1:27" s="27" customFormat="1" ht="15.6" x14ac:dyDescent="0.3">
      <c r="A740"/>
      <c r="B740"/>
      <c r="C740"/>
      <c r="D740"/>
      <c r="E740"/>
      <c r="F740"/>
      <c r="G740"/>
      <c r="H740"/>
      <c r="I740"/>
      <c r="J740"/>
      <c r="K740"/>
      <c r="L740"/>
      <c r="M740"/>
      <c r="N740"/>
      <c r="O740"/>
      <c r="P740"/>
      <c r="Q740"/>
      <c r="R740"/>
      <c r="S740"/>
      <c r="T740"/>
      <c r="U740"/>
      <c r="V740"/>
      <c r="W740"/>
      <c r="X740"/>
      <c r="Y740"/>
      <c r="Z740"/>
      <c r="AA740"/>
    </row>
    <row r="741" spans="1:27" s="27" customFormat="1" ht="15.6" x14ac:dyDescent="0.3">
      <c r="A741"/>
      <c r="B741"/>
      <c r="C741"/>
      <c r="D741"/>
      <c r="E741"/>
      <c r="F741"/>
      <c r="G741"/>
      <c r="H741"/>
      <c r="I741"/>
      <c r="J741"/>
      <c r="K741"/>
      <c r="L741"/>
      <c r="M741"/>
      <c r="N741"/>
      <c r="O741"/>
      <c r="P741"/>
      <c r="Q741"/>
      <c r="R741"/>
      <c r="S741"/>
      <c r="T741"/>
      <c r="U741"/>
      <c r="V741"/>
      <c r="W741"/>
      <c r="X741"/>
      <c r="Y741"/>
      <c r="Z741"/>
      <c r="AA741"/>
    </row>
    <row r="742" spans="1:27" s="27" customFormat="1" ht="15.6" x14ac:dyDescent="0.3">
      <c r="A742"/>
      <c r="B742"/>
      <c r="C742"/>
      <c r="D742"/>
      <c r="E742"/>
      <c r="F742"/>
      <c r="G742"/>
      <c r="H742"/>
      <c r="I742"/>
      <c r="J742"/>
      <c r="K742"/>
      <c r="L742"/>
      <c r="M742"/>
      <c r="N742"/>
      <c r="O742"/>
      <c r="P742"/>
      <c r="Q742"/>
      <c r="R742"/>
      <c r="S742"/>
      <c r="T742"/>
      <c r="U742"/>
      <c r="V742"/>
      <c r="W742"/>
      <c r="X742"/>
      <c r="Y742"/>
      <c r="Z742"/>
      <c r="AA742"/>
    </row>
    <row r="743" spans="1:27" s="27" customFormat="1" ht="15.6" x14ac:dyDescent="0.3">
      <c r="A743"/>
      <c r="B743"/>
      <c r="C743"/>
      <c r="D743"/>
      <c r="E743"/>
      <c r="F743"/>
      <c r="G743"/>
      <c r="H743"/>
      <c r="I743"/>
      <c r="J743"/>
      <c r="K743"/>
      <c r="L743"/>
      <c r="M743"/>
      <c r="N743"/>
      <c r="O743"/>
      <c r="P743"/>
      <c r="Q743"/>
      <c r="R743"/>
      <c r="S743"/>
      <c r="T743"/>
      <c r="U743"/>
      <c r="V743"/>
      <c r="W743"/>
      <c r="X743"/>
      <c r="Y743"/>
      <c r="Z743"/>
      <c r="AA743"/>
    </row>
    <row r="744" spans="1:27" s="27" customFormat="1" ht="15.6" x14ac:dyDescent="0.3">
      <c r="A744"/>
      <c r="B744"/>
      <c r="C744"/>
      <c r="D744"/>
      <c r="E744"/>
      <c r="F744"/>
      <c r="G744"/>
      <c r="H744"/>
      <c r="I744"/>
      <c r="J744"/>
      <c r="K744"/>
      <c r="L744"/>
      <c r="M744"/>
      <c r="N744"/>
      <c r="O744"/>
      <c r="P744"/>
      <c r="Q744"/>
      <c r="R744"/>
      <c r="S744"/>
      <c r="T744"/>
      <c r="U744"/>
      <c r="V744"/>
      <c r="W744"/>
      <c r="X744"/>
      <c r="Y744"/>
      <c r="Z744"/>
      <c r="AA744"/>
    </row>
    <row r="745" spans="1:27" s="27" customFormat="1" ht="15.6" x14ac:dyDescent="0.3">
      <c r="A745"/>
      <c r="B745"/>
      <c r="C745"/>
      <c r="D745"/>
      <c r="E745"/>
      <c r="F745"/>
      <c r="G745"/>
      <c r="H745"/>
      <c r="I745"/>
      <c r="J745"/>
      <c r="K745"/>
      <c r="L745"/>
      <c r="M745"/>
      <c r="N745"/>
      <c r="O745"/>
      <c r="P745"/>
      <c r="Q745"/>
      <c r="R745"/>
      <c r="S745"/>
      <c r="T745"/>
      <c r="U745"/>
      <c r="V745"/>
      <c r="W745"/>
      <c r="X745"/>
      <c r="Y745"/>
      <c r="Z745"/>
      <c r="AA745"/>
    </row>
    <row r="746" spans="1:27" s="27" customFormat="1" ht="15.6" x14ac:dyDescent="0.3">
      <c r="A746"/>
      <c r="B746"/>
      <c r="C746"/>
      <c r="D746"/>
      <c r="E746"/>
      <c r="F746"/>
      <c r="G746"/>
      <c r="H746"/>
      <c r="I746"/>
      <c r="J746"/>
      <c r="K746"/>
      <c r="L746"/>
      <c r="M746"/>
      <c r="N746"/>
      <c r="O746"/>
      <c r="P746"/>
      <c r="Q746"/>
      <c r="R746"/>
      <c r="S746"/>
      <c r="T746"/>
      <c r="U746"/>
      <c r="V746"/>
      <c r="W746"/>
      <c r="X746"/>
      <c r="Y746"/>
      <c r="Z746"/>
      <c r="AA746"/>
    </row>
    <row r="747" spans="1:27" s="27" customFormat="1" ht="15.6" x14ac:dyDescent="0.3">
      <c r="A747"/>
      <c r="B747"/>
      <c r="C747"/>
      <c r="D747"/>
      <c r="E747"/>
      <c r="F747"/>
      <c r="G747"/>
      <c r="H747"/>
      <c r="I747"/>
      <c r="J747"/>
      <c r="K747"/>
      <c r="L747"/>
      <c r="M747"/>
      <c r="N747"/>
      <c r="O747"/>
      <c r="P747"/>
      <c r="Q747"/>
      <c r="R747"/>
      <c r="S747"/>
      <c r="T747"/>
      <c r="U747"/>
      <c r="V747"/>
      <c r="W747"/>
      <c r="X747"/>
      <c r="Y747"/>
      <c r="Z747"/>
      <c r="AA747"/>
    </row>
    <row r="748" spans="1:27" s="27" customFormat="1" ht="15.6" x14ac:dyDescent="0.3">
      <c r="A748"/>
      <c r="B748"/>
      <c r="C748"/>
      <c r="D748"/>
      <c r="E748"/>
      <c r="F748"/>
      <c r="G748"/>
      <c r="H748"/>
      <c r="I748"/>
      <c r="J748"/>
      <c r="K748"/>
      <c r="L748"/>
      <c r="M748"/>
      <c r="N748"/>
      <c r="O748"/>
      <c r="P748"/>
      <c r="Q748"/>
      <c r="R748"/>
      <c r="S748"/>
      <c r="T748"/>
      <c r="U748"/>
      <c r="V748"/>
      <c r="W748"/>
      <c r="X748"/>
      <c r="Y748"/>
      <c r="Z748"/>
      <c r="AA748"/>
    </row>
    <row r="749" spans="1:27" s="27" customFormat="1" ht="15.6" x14ac:dyDescent="0.3">
      <c r="A749"/>
      <c r="B749"/>
      <c r="C749"/>
      <c r="D749"/>
      <c r="E749"/>
      <c r="F749"/>
      <c r="G749"/>
      <c r="H749"/>
      <c r="I749"/>
      <c r="J749"/>
      <c r="K749"/>
      <c r="L749"/>
      <c r="M749"/>
      <c r="N749"/>
      <c r="O749"/>
      <c r="P749"/>
      <c r="Q749"/>
      <c r="R749"/>
      <c r="S749"/>
      <c r="T749"/>
      <c r="U749"/>
      <c r="V749"/>
      <c r="W749"/>
      <c r="X749"/>
      <c r="Y749"/>
      <c r="Z749"/>
      <c r="AA749"/>
    </row>
    <row r="750" spans="1:27" s="27" customFormat="1" ht="15.6" x14ac:dyDescent="0.3">
      <c r="A750"/>
      <c r="B750"/>
      <c r="C750"/>
      <c r="D750"/>
      <c r="E750"/>
      <c r="F750"/>
      <c r="G750"/>
      <c r="H750"/>
      <c r="I750"/>
      <c r="J750"/>
      <c r="K750"/>
      <c r="L750"/>
      <c r="M750"/>
      <c r="N750"/>
      <c r="O750"/>
      <c r="P750"/>
      <c r="Q750"/>
      <c r="R750"/>
      <c r="S750"/>
      <c r="T750"/>
      <c r="U750"/>
      <c r="V750"/>
      <c r="W750"/>
      <c r="X750"/>
      <c r="Y750"/>
      <c r="Z750"/>
      <c r="AA750"/>
    </row>
    <row r="751" spans="1:27" s="27" customFormat="1" ht="15.6" x14ac:dyDescent="0.3">
      <c r="A751"/>
      <c r="B751"/>
      <c r="C751"/>
      <c r="D751"/>
      <c r="E751"/>
      <c r="F751"/>
      <c r="G751"/>
      <c r="H751"/>
      <c r="I751"/>
      <c r="J751"/>
      <c r="K751"/>
      <c r="L751"/>
      <c r="M751"/>
      <c r="N751"/>
      <c r="O751"/>
      <c r="P751"/>
      <c r="Q751"/>
      <c r="R751"/>
      <c r="S751"/>
      <c r="T751"/>
      <c r="U751"/>
      <c r="V751"/>
      <c r="W751"/>
      <c r="X751"/>
      <c r="Y751"/>
      <c r="Z751"/>
      <c r="AA751"/>
    </row>
    <row r="752" spans="1:27" s="27" customFormat="1" ht="15.6" x14ac:dyDescent="0.3">
      <c r="A752"/>
      <c r="B752"/>
      <c r="C752"/>
      <c r="D752"/>
      <c r="E752"/>
      <c r="F752"/>
      <c r="G752"/>
      <c r="H752"/>
      <c r="I752"/>
      <c r="J752"/>
      <c r="K752"/>
      <c r="L752"/>
      <c r="M752"/>
      <c r="N752"/>
      <c r="O752"/>
      <c r="P752"/>
      <c r="Q752"/>
      <c r="R752"/>
      <c r="S752"/>
      <c r="T752"/>
      <c r="U752"/>
      <c r="V752"/>
      <c r="W752"/>
      <c r="X752"/>
      <c r="Y752"/>
      <c r="Z752"/>
      <c r="AA752"/>
    </row>
    <row r="753" spans="1:27" s="27" customFormat="1" ht="15.6" x14ac:dyDescent="0.3">
      <c r="A753"/>
      <c r="B753"/>
      <c r="C753"/>
      <c r="D753"/>
      <c r="E753"/>
      <c r="F753"/>
      <c r="G753"/>
      <c r="H753"/>
      <c r="I753"/>
      <c r="J753"/>
      <c r="K753"/>
      <c r="L753"/>
      <c r="M753"/>
      <c r="N753"/>
      <c r="O753"/>
      <c r="P753"/>
      <c r="Q753"/>
      <c r="R753"/>
      <c r="S753"/>
      <c r="T753"/>
      <c r="U753"/>
      <c r="V753"/>
      <c r="W753"/>
      <c r="X753"/>
      <c r="Y753"/>
      <c r="Z753"/>
      <c r="AA753"/>
    </row>
    <row r="754" spans="1:27" s="27" customFormat="1" ht="15.6" x14ac:dyDescent="0.3">
      <c r="A754"/>
      <c r="B754"/>
      <c r="C754"/>
      <c r="D754"/>
      <c r="E754"/>
      <c r="F754"/>
      <c r="G754"/>
      <c r="H754"/>
      <c r="I754"/>
      <c r="J754"/>
      <c r="K754"/>
      <c r="L754"/>
      <c r="M754"/>
      <c r="N754"/>
      <c r="O754"/>
      <c r="P754"/>
      <c r="Q754"/>
      <c r="R754"/>
      <c r="S754"/>
      <c r="T754"/>
      <c r="U754"/>
      <c r="V754"/>
      <c r="W754"/>
      <c r="X754"/>
      <c r="Y754"/>
      <c r="Z754"/>
      <c r="AA754"/>
    </row>
    <row r="755" spans="1:27" s="27" customFormat="1" ht="15.6" x14ac:dyDescent="0.3">
      <c r="A755"/>
      <c r="B755"/>
      <c r="C755"/>
      <c r="D755"/>
      <c r="E755"/>
      <c r="F755"/>
      <c r="G755"/>
      <c r="H755"/>
      <c r="I755"/>
      <c r="J755"/>
      <c r="K755"/>
      <c r="L755"/>
      <c r="M755"/>
      <c r="N755"/>
      <c r="O755"/>
      <c r="P755"/>
      <c r="Q755"/>
      <c r="R755"/>
      <c r="S755"/>
      <c r="T755"/>
      <c r="U755"/>
      <c r="V755"/>
      <c r="W755"/>
      <c r="X755"/>
      <c r="Y755"/>
      <c r="Z755"/>
      <c r="AA755"/>
    </row>
    <row r="756" spans="1:27" s="27" customFormat="1" ht="15.6" x14ac:dyDescent="0.3">
      <c r="A756"/>
      <c r="B756"/>
      <c r="C756"/>
      <c r="D756"/>
      <c r="E756"/>
      <c r="F756"/>
      <c r="G756"/>
      <c r="H756"/>
      <c r="I756"/>
      <c r="J756"/>
      <c r="K756"/>
      <c r="L756"/>
      <c r="M756"/>
      <c r="N756"/>
      <c r="O756"/>
      <c r="P756"/>
      <c r="Q756"/>
      <c r="R756"/>
      <c r="S756"/>
      <c r="T756"/>
      <c r="U756"/>
      <c r="V756"/>
      <c r="W756"/>
      <c r="X756"/>
      <c r="Y756"/>
      <c r="Z756"/>
      <c r="AA756"/>
    </row>
    <row r="757" spans="1:27" s="27" customFormat="1" ht="15.6" x14ac:dyDescent="0.3">
      <c r="A757"/>
      <c r="B757"/>
      <c r="C757"/>
      <c r="D757"/>
      <c r="E757"/>
      <c r="F757"/>
      <c r="G757"/>
      <c r="H757"/>
      <c r="I757"/>
      <c r="J757"/>
      <c r="K757"/>
      <c r="L757"/>
      <c r="M757"/>
      <c r="N757"/>
      <c r="O757"/>
      <c r="P757"/>
      <c r="Q757"/>
      <c r="R757"/>
      <c r="S757"/>
      <c r="T757"/>
      <c r="U757"/>
      <c r="V757"/>
      <c r="W757"/>
      <c r="X757"/>
      <c r="Y757"/>
      <c r="Z757"/>
      <c r="AA757"/>
    </row>
    <row r="758" spans="1:27" s="27" customFormat="1" ht="15.6" x14ac:dyDescent="0.3">
      <c r="A758"/>
      <c r="B758"/>
      <c r="C758"/>
      <c r="D758"/>
      <c r="E758"/>
      <c r="F758"/>
      <c r="G758"/>
      <c r="H758"/>
      <c r="I758"/>
      <c r="J758"/>
      <c r="K758"/>
      <c r="L758"/>
      <c r="M758"/>
      <c r="N758"/>
      <c r="O758"/>
      <c r="P758"/>
      <c r="Q758"/>
      <c r="R758"/>
      <c r="S758"/>
      <c r="T758"/>
      <c r="U758"/>
      <c r="V758"/>
      <c r="W758"/>
      <c r="X758"/>
      <c r="Y758"/>
      <c r="Z758"/>
      <c r="AA758"/>
    </row>
    <row r="759" spans="1:27" s="27" customFormat="1" ht="15.6" x14ac:dyDescent="0.3">
      <c r="A759"/>
      <c r="B759"/>
      <c r="C759"/>
      <c r="D759"/>
      <c r="E759"/>
      <c r="F759"/>
      <c r="G759"/>
      <c r="H759"/>
      <c r="I759"/>
      <c r="J759"/>
      <c r="K759"/>
      <c r="L759"/>
      <c r="M759"/>
      <c r="N759"/>
      <c r="O759"/>
      <c r="P759"/>
      <c r="Q759"/>
      <c r="R759"/>
      <c r="S759"/>
      <c r="T759"/>
      <c r="U759"/>
      <c r="V759"/>
      <c r="W759"/>
      <c r="X759"/>
      <c r="Y759"/>
      <c r="Z759"/>
      <c r="AA759"/>
    </row>
    <row r="760" spans="1:27" s="27" customFormat="1" ht="15.6" x14ac:dyDescent="0.3">
      <c r="A760"/>
      <c r="B760"/>
      <c r="C760"/>
      <c r="D760"/>
      <c r="E760"/>
      <c r="F760"/>
      <c r="G760"/>
      <c r="H760"/>
      <c r="I760"/>
      <c r="J760"/>
      <c r="K760"/>
      <c r="L760"/>
      <c r="M760"/>
      <c r="N760"/>
      <c r="O760"/>
      <c r="P760"/>
      <c r="Q760"/>
      <c r="R760"/>
      <c r="S760"/>
      <c r="T760"/>
      <c r="U760"/>
      <c r="V760"/>
      <c r="W760"/>
      <c r="X760"/>
      <c r="Y760"/>
      <c r="Z760"/>
      <c r="AA760"/>
    </row>
    <row r="761" spans="1:27" s="27" customFormat="1" ht="15.6" x14ac:dyDescent="0.3">
      <c r="A761"/>
      <c r="B761"/>
      <c r="C761"/>
      <c r="D761"/>
      <c r="E761"/>
      <c r="F761"/>
      <c r="G761"/>
      <c r="H761"/>
      <c r="I761"/>
      <c r="J761"/>
      <c r="K761"/>
      <c r="L761"/>
      <c r="M761"/>
      <c r="N761"/>
      <c r="O761"/>
      <c r="P761"/>
      <c r="Q761"/>
      <c r="R761"/>
      <c r="S761"/>
      <c r="T761"/>
      <c r="U761"/>
      <c r="V761"/>
      <c r="W761"/>
      <c r="X761"/>
      <c r="Y761"/>
      <c r="Z761"/>
      <c r="AA761"/>
    </row>
    <row r="762" spans="1:27" s="27" customFormat="1" ht="15.6" x14ac:dyDescent="0.3">
      <c r="A762"/>
      <c r="B762"/>
      <c r="C762"/>
      <c r="D762"/>
      <c r="E762"/>
      <c r="F762"/>
      <c r="G762"/>
      <c r="H762"/>
      <c r="I762"/>
      <c r="J762"/>
      <c r="K762"/>
      <c r="L762"/>
      <c r="M762"/>
      <c r="N762"/>
      <c r="O762"/>
      <c r="P762"/>
      <c r="Q762"/>
      <c r="R762"/>
      <c r="S762"/>
      <c r="T762"/>
      <c r="U762"/>
      <c r="V762"/>
      <c r="W762"/>
      <c r="X762"/>
      <c r="Y762"/>
      <c r="Z762"/>
      <c r="AA762"/>
    </row>
    <row r="763" spans="1:27" s="27" customFormat="1" ht="15.6" x14ac:dyDescent="0.3">
      <c r="A763"/>
      <c r="B763"/>
      <c r="C763"/>
      <c r="D763"/>
      <c r="E763"/>
      <c r="F763"/>
      <c r="G763"/>
      <c r="H763"/>
      <c r="I763"/>
      <c r="J763"/>
      <c r="K763"/>
      <c r="L763"/>
      <c r="M763"/>
      <c r="N763"/>
      <c r="O763"/>
      <c r="P763"/>
      <c r="Q763"/>
      <c r="R763"/>
      <c r="S763"/>
      <c r="T763"/>
      <c r="U763"/>
      <c r="V763"/>
      <c r="W763"/>
      <c r="X763"/>
      <c r="Y763"/>
      <c r="Z763"/>
      <c r="AA763"/>
    </row>
    <row r="764" spans="1:27" s="27" customFormat="1" ht="15.6" x14ac:dyDescent="0.3">
      <c r="A764"/>
      <c r="B764"/>
      <c r="C764"/>
      <c r="D764"/>
      <c r="E764"/>
      <c r="F764"/>
      <c r="G764"/>
      <c r="H764"/>
      <c r="I764"/>
      <c r="J764"/>
      <c r="K764"/>
      <c r="L764"/>
      <c r="M764"/>
      <c r="N764"/>
      <c r="O764"/>
      <c r="P764"/>
      <c r="Q764"/>
      <c r="R764"/>
      <c r="S764"/>
      <c r="T764"/>
      <c r="U764"/>
      <c r="V764"/>
      <c r="W764"/>
      <c r="X764"/>
      <c r="Y764"/>
      <c r="Z764"/>
      <c r="AA764"/>
    </row>
    <row r="765" spans="1:27" s="27" customFormat="1" ht="15.6" x14ac:dyDescent="0.3">
      <c r="A765"/>
      <c r="B765"/>
      <c r="C765"/>
      <c r="D765"/>
      <c r="E765"/>
      <c r="F765"/>
      <c r="G765"/>
      <c r="H765"/>
      <c r="I765"/>
      <c r="J765"/>
      <c r="K765"/>
      <c r="L765"/>
      <c r="M765"/>
      <c r="N765"/>
      <c r="O765"/>
      <c r="P765"/>
      <c r="Q765"/>
      <c r="R765"/>
      <c r="S765"/>
      <c r="T765"/>
      <c r="U765"/>
      <c r="V765"/>
      <c r="W765"/>
      <c r="X765"/>
      <c r="Y765"/>
      <c r="Z765"/>
      <c r="AA765"/>
    </row>
    <row r="766" spans="1:27" s="27" customFormat="1" ht="15.6" x14ac:dyDescent="0.3">
      <c r="A766"/>
      <c r="B766"/>
      <c r="C766"/>
      <c r="D766"/>
      <c r="E766"/>
      <c r="F766"/>
      <c r="G766"/>
      <c r="H766"/>
      <c r="I766"/>
      <c r="J766"/>
      <c r="K766"/>
      <c r="L766"/>
      <c r="M766"/>
      <c r="N766"/>
      <c r="O766"/>
      <c r="P766"/>
      <c r="Q766"/>
      <c r="R766"/>
      <c r="S766"/>
      <c r="T766"/>
      <c r="U766"/>
      <c r="V766"/>
      <c r="W766"/>
      <c r="X766"/>
      <c r="Y766"/>
      <c r="Z766"/>
      <c r="AA766"/>
    </row>
    <row r="767" spans="1:27" s="27" customFormat="1" ht="15.6" x14ac:dyDescent="0.3">
      <c r="A767"/>
      <c r="B767"/>
      <c r="C767"/>
      <c r="D767"/>
      <c r="E767"/>
      <c r="F767"/>
      <c r="G767"/>
      <c r="H767"/>
      <c r="I767"/>
      <c r="J767"/>
      <c r="K767"/>
      <c r="L767"/>
      <c r="M767"/>
      <c r="N767"/>
      <c r="O767"/>
      <c r="P767"/>
      <c r="Q767"/>
      <c r="R767"/>
      <c r="S767"/>
      <c r="T767"/>
      <c r="U767"/>
      <c r="V767"/>
      <c r="W767"/>
      <c r="X767"/>
      <c r="Y767"/>
      <c r="Z767"/>
      <c r="AA767"/>
    </row>
    <row r="768" spans="1:27" s="27" customFormat="1" ht="15.6" x14ac:dyDescent="0.3">
      <c r="A768"/>
      <c r="B768"/>
      <c r="C768"/>
      <c r="D768"/>
      <c r="E768"/>
      <c r="F768"/>
      <c r="G768"/>
      <c r="H768"/>
      <c r="I768"/>
      <c r="J768"/>
      <c r="K768"/>
      <c r="L768"/>
      <c r="M768"/>
      <c r="N768"/>
      <c r="O768"/>
      <c r="P768"/>
      <c r="Q768"/>
      <c r="R768"/>
      <c r="S768"/>
      <c r="T768"/>
      <c r="U768"/>
      <c r="V768"/>
      <c r="W768"/>
      <c r="X768"/>
      <c r="Y768"/>
      <c r="Z768"/>
      <c r="AA768"/>
    </row>
    <row r="769" spans="1:27" s="27" customFormat="1" ht="15.6" x14ac:dyDescent="0.3">
      <c r="A769"/>
      <c r="B769"/>
      <c r="C769"/>
      <c r="D769"/>
      <c r="E769"/>
      <c r="F769"/>
      <c r="G769"/>
      <c r="H769"/>
      <c r="I769"/>
      <c r="J769"/>
      <c r="K769"/>
      <c r="L769"/>
      <c r="M769"/>
      <c r="N769"/>
      <c r="O769"/>
      <c r="P769"/>
      <c r="Q769"/>
      <c r="R769"/>
      <c r="S769"/>
      <c r="T769"/>
      <c r="U769"/>
      <c r="V769"/>
      <c r="W769"/>
      <c r="X769"/>
      <c r="Y769"/>
      <c r="Z769"/>
      <c r="AA769"/>
    </row>
    <row r="770" spans="1:27" s="27" customFormat="1" ht="15.6" x14ac:dyDescent="0.3">
      <c r="A770"/>
      <c r="B770"/>
      <c r="C770"/>
      <c r="D770"/>
      <c r="E770"/>
      <c r="F770"/>
      <c r="G770"/>
      <c r="H770"/>
      <c r="I770"/>
      <c r="J770"/>
      <c r="K770"/>
      <c r="L770"/>
      <c r="M770"/>
      <c r="N770"/>
      <c r="O770"/>
      <c r="P770"/>
      <c r="Q770"/>
      <c r="R770"/>
      <c r="S770"/>
      <c r="T770"/>
      <c r="U770"/>
      <c r="V770"/>
      <c r="W770"/>
      <c r="X770"/>
      <c r="Y770"/>
      <c r="Z770"/>
      <c r="AA770"/>
    </row>
    <row r="771" spans="1:27" s="27" customFormat="1" ht="15.6" x14ac:dyDescent="0.3">
      <c r="A771"/>
      <c r="B771"/>
      <c r="C771"/>
      <c r="D771"/>
      <c r="E771"/>
      <c r="F771"/>
      <c r="G771"/>
      <c r="H771"/>
      <c r="I771"/>
      <c r="J771"/>
      <c r="K771"/>
      <c r="L771"/>
      <c r="M771"/>
      <c r="N771"/>
      <c r="O771"/>
      <c r="P771"/>
      <c r="Q771"/>
      <c r="R771"/>
      <c r="S771"/>
      <c r="T771"/>
      <c r="U771"/>
      <c r="V771"/>
      <c r="W771"/>
      <c r="X771"/>
      <c r="Y771"/>
      <c r="Z771"/>
      <c r="AA771"/>
    </row>
    <row r="772" spans="1:27" s="27" customFormat="1" ht="15.6" x14ac:dyDescent="0.3">
      <c r="A772"/>
      <c r="B772"/>
      <c r="C772"/>
      <c r="D772"/>
      <c r="E772"/>
      <c r="F772"/>
      <c r="G772"/>
      <c r="H772"/>
      <c r="I772"/>
      <c r="J772"/>
      <c r="K772"/>
      <c r="L772"/>
      <c r="M772"/>
      <c r="N772"/>
      <c r="O772"/>
      <c r="P772"/>
      <c r="Q772"/>
      <c r="R772"/>
      <c r="S772"/>
      <c r="T772"/>
      <c r="U772"/>
      <c r="V772"/>
      <c r="W772"/>
      <c r="X772"/>
      <c r="Y772"/>
      <c r="Z772"/>
      <c r="AA772"/>
    </row>
    <row r="773" spans="1:27" s="27" customFormat="1" ht="15.6" x14ac:dyDescent="0.3">
      <c r="A773"/>
      <c r="B773"/>
      <c r="C773"/>
      <c r="D773"/>
      <c r="E773"/>
      <c r="F773"/>
      <c r="G773"/>
      <c r="H773"/>
      <c r="I773"/>
      <c r="J773"/>
      <c r="K773"/>
      <c r="L773"/>
      <c r="M773"/>
      <c r="N773"/>
      <c r="O773"/>
      <c r="P773"/>
      <c r="Q773"/>
      <c r="R773"/>
      <c r="S773"/>
      <c r="T773"/>
      <c r="U773"/>
      <c r="V773"/>
      <c r="W773"/>
      <c r="X773"/>
      <c r="Y773"/>
      <c r="Z773"/>
      <c r="AA773"/>
    </row>
    <row r="774" spans="1:27" s="27" customFormat="1" ht="15.6" x14ac:dyDescent="0.3">
      <c r="A774"/>
      <c r="B774"/>
      <c r="C774"/>
      <c r="D774"/>
      <c r="E774"/>
      <c r="F774"/>
      <c r="G774"/>
      <c r="H774"/>
      <c r="I774"/>
      <c r="J774"/>
      <c r="K774"/>
      <c r="L774"/>
      <c r="M774"/>
      <c r="N774"/>
      <c r="O774"/>
      <c r="P774"/>
      <c r="Q774"/>
      <c r="R774"/>
      <c r="S774"/>
      <c r="T774"/>
      <c r="U774"/>
      <c r="V774"/>
      <c r="W774"/>
      <c r="X774"/>
      <c r="Y774"/>
      <c r="Z774"/>
      <c r="AA774"/>
    </row>
    <row r="775" spans="1:27" s="27" customFormat="1" ht="15.6" x14ac:dyDescent="0.3">
      <c r="A775"/>
      <c r="B775"/>
      <c r="C775"/>
      <c r="D775"/>
      <c r="E775"/>
      <c r="F775"/>
      <c r="G775"/>
      <c r="H775"/>
      <c r="I775"/>
      <c r="J775"/>
      <c r="K775"/>
      <c r="L775"/>
      <c r="M775"/>
      <c r="N775"/>
      <c r="O775"/>
      <c r="P775"/>
      <c r="Q775"/>
      <c r="R775"/>
      <c r="S775"/>
      <c r="T775"/>
      <c r="U775"/>
      <c r="V775"/>
      <c r="W775"/>
      <c r="X775"/>
      <c r="Y775"/>
      <c r="Z775"/>
      <c r="AA775"/>
    </row>
    <row r="776" spans="1:27" s="27" customFormat="1" ht="15.6" x14ac:dyDescent="0.3">
      <c r="A776"/>
      <c r="B776"/>
      <c r="C776"/>
      <c r="D776"/>
      <c r="E776"/>
      <c r="F776"/>
      <c r="G776"/>
      <c r="H776"/>
      <c r="I776"/>
      <c r="J776"/>
      <c r="K776"/>
      <c r="L776"/>
      <c r="M776"/>
      <c r="N776"/>
      <c r="O776"/>
      <c r="P776"/>
      <c r="Q776"/>
      <c r="R776"/>
      <c r="S776"/>
      <c r="T776"/>
      <c r="U776"/>
      <c r="V776"/>
      <c r="W776"/>
      <c r="X776"/>
      <c r="Y776"/>
      <c r="Z776"/>
      <c r="AA776"/>
    </row>
    <row r="777" spans="1:27" s="27" customFormat="1" ht="15.6" x14ac:dyDescent="0.3">
      <c r="A777"/>
      <c r="B777"/>
      <c r="C777"/>
      <c r="D777"/>
      <c r="E777"/>
      <c r="F777"/>
      <c r="G777"/>
      <c r="H777"/>
      <c r="I777"/>
      <c r="J777"/>
      <c r="K777"/>
      <c r="L777"/>
      <c r="M777"/>
      <c r="N777"/>
      <c r="O777"/>
      <c r="P777"/>
      <c r="Q777"/>
      <c r="R777"/>
      <c r="S777"/>
      <c r="T777"/>
      <c r="U777"/>
      <c r="V777"/>
      <c r="W777"/>
      <c r="X777"/>
      <c r="Y777"/>
      <c r="Z777"/>
      <c r="AA777"/>
    </row>
    <row r="778" spans="1:27" s="27" customFormat="1" ht="15.6" x14ac:dyDescent="0.3">
      <c r="A778"/>
      <c r="B778"/>
      <c r="C778"/>
      <c r="D778"/>
      <c r="E778"/>
      <c r="F778"/>
      <c r="G778"/>
      <c r="H778"/>
      <c r="I778"/>
      <c r="J778"/>
      <c r="K778"/>
      <c r="L778"/>
      <c r="M778"/>
      <c r="N778"/>
      <c r="O778"/>
      <c r="P778"/>
      <c r="Q778"/>
      <c r="R778"/>
      <c r="S778"/>
      <c r="T778"/>
      <c r="U778"/>
      <c r="V778"/>
      <c r="W778"/>
      <c r="X778"/>
      <c r="Y778"/>
      <c r="Z778"/>
      <c r="AA778"/>
    </row>
    <row r="779" spans="1:27" s="27" customFormat="1" ht="15.6" x14ac:dyDescent="0.3">
      <c r="A779"/>
      <c r="B779"/>
      <c r="C779"/>
      <c r="D779"/>
      <c r="E779"/>
      <c r="F779"/>
      <c r="G779"/>
      <c r="H779"/>
      <c r="I779"/>
      <c r="J779"/>
      <c r="K779"/>
      <c r="L779"/>
      <c r="M779"/>
      <c r="N779"/>
      <c r="O779"/>
      <c r="P779"/>
      <c r="Q779"/>
      <c r="R779"/>
      <c r="S779"/>
      <c r="T779"/>
      <c r="U779"/>
      <c r="V779"/>
      <c r="W779"/>
      <c r="X779"/>
      <c r="Y779"/>
      <c r="Z779"/>
      <c r="AA779"/>
    </row>
    <row r="780" spans="1:27" s="27" customFormat="1" ht="15.6" x14ac:dyDescent="0.3">
      <c r="A780"/>
      <c r="B780"/>
      <c r="C780"/>
      <c r="D780"/>
      <c r="E780"/>
      <c r="F780"/>
      <c r="G780"/>
      <c r="H780"/>
      <c r="I780"/>
      <c r="J780"/>
      <c r="K780"/>
      <c r="L780"/>
      <c r="M780"/>
      <c r="N780"/>
      <c r="O780"/>
      <c r="P780"/>
      <c r="Q780"/>
      <c r="R780"/>
      <c r="S780"/>
      <c r="T780"/>
      <c r="U780"/>
      <c r="V780"/>
      <c r="W780"/>
      <c r="X780"/>
      <c r="Y780"/>
      <c r="Z780"/>
      <c r="AA780"/>
    </row>
    <row r="781" spans="1:27" s="27" customFormat="1" ht="15.6" x14ac:dyDescent="0.3">
      <c r="A781"/>
      <c r="B781"/>
      <c r="C781"/>
      <c r="D781"/>
      <c r="E781"/>
      <c r="F781"/>
      <c r="G781"/>
      <c r="H781"/>
      <c r="I781"/>
      <c r="J781"/>
      <c r="K781"/>
      <c r="L781"/>
      <c r="M781"/>
      <c r="N781"/>
      <c r="O781"/>
      <c r="P781"/>
      <c r="Q781"/>
      <c r="R781"/>
      <c r="S781"/>
      <c r="T781"/>
      <c r="U781"/>
      <c r="V781"/>
      <c r="W781"/>
      <c r="X781"/>
      <c r="Y781"/>
      <c r="Z781"/>
      <c r="AA781"/>
    </row>
    <row r="782" spans="1:27" s="27" customFormat="1" ht="15.6" x14ac:dyDescent="0.3">
      <c r="A782"/>
      <c r="B782"/>
      <c r="C782"/>
      <c r="D782"/>
      <c r="E782"/>
      <c r="F782"/>
      <c r="G782"/>
      <c r="H782"/>
      <c r="I782"/>
      <c r="J782"/>
      <c r="K782"/>
      <c r="L782"/>
      <c r="M782"/>
      <c r="N782"/>
      <c r="O782"/>
      <c r="P782"/>
      <c r="Q782"/>
      <c r="R782"/>
      <c r="S782"/>
      <c r="T782"/>
      <c r="U782"/>
      <c r="V782"/>
      <c r="W782"/>
      <c r="X782"/>
      <c r="Y782"/>
      <c r="Z782"/>
      <c r="AA782"/>
    </row>
    <row r="783" spans="1:27" s="27" customFormat="1" ht="15.6" x14ac:dyDescent="0.3">
      <c r="A783"/>
      <c r="B783"/>
      <c r="C783"/>
      <c r="D783"/>
      <c r="E783"/>
      <c r="F783"/>
      <c r="G783"/>
      <c r="H783"/>
      <c r="I783"/>
      <c r="J783"/>
      <c r="K783"/>
      <c r="L783"/>
      <c r="M783"/>
      <c r="N783"/>
      <c r="O783"/>
      <c r="P783"/>
      <c r="Q783"/>
      <c r="R783"/>
      <c r="S783"/>
      <c r="T783"/>
      <c r="U783"/>
      <c r="V783"/>
      <c r="W783"/>
      <c r="X783"/>
      <c r="Y783"/>
      <c r="Z783"/>
      <c r="AA783"/>
    </row>
    <row r="784" spans="1:27" s="27" customFormat="1" ht="15.6" x14ac:dyDescent="0.3">
      <c r="A784"/>
      <c r="B784"/>
      <c r="C784"/>
      <c r="D784"/>
      <c r="E784"/>
      <c r="F784"/>
      <c r="G784"/>
      <c r="H784"/>
      <c r="I784"/>
      <c r="J784"/>
      <c r="K784"/>
      <c r="L784"/>
      <c r="M784"/>
      <c r="N784"/>
      <c r="O784"/>
      <c r="P784"/>
      <c r="Q784"/>
      <c r="R784"/>
      <c r="S784"/>
      <c r="T784"/>
      <c r="U784"/>
      <c r="V784"/>
      <c r="W784"/>
      <c r="X784"/>
      <c r="Y784"/>
      <c r="Z784"/>
      <c r="AA784"/>
    </row>
    <row r="785" spans="1:33" s="27" customFormat="1" ht="15.6" x14ac:dyDescent="0.3">
      <c r="A785"/>
      <c r="B785"/>
      <c r="C785"/>
      <c r="D785"/>
      <c r="E785"/>
      <c r="F785"/>
      <c r="G785"/>
      <c r="H785"/>
      <c r="I785"/>
      <c r="J785"/>
      <c r="K785"/>
      <c r="L785"/>
      <c r="M785"/>
      <c r="N785"/>
      <c r="O785"/>
      <c r="P785"/>
      <c r="Q785"/>
      <c r="R785"/>
      <c r="S785"/>
      <c r="T785"/>
      <c r="U785"/>
      <c r="V785"/>
      <c r="W785"/>
      <c r="X785"/>
      <c r="Y785"/>
      <c r="Z785"/>
      <c r="AA785"/>
    </row>
    <row r="786" spans="1:33" s="27" customFormat="1" ht="15.6" x14ac:dyDescent="0.3">
      <c r="A786"/>
      <c r="B786"/>
      <c r="C786"/>
      <c r="D786"/>
      <c r="E786"/>
      <c r="F786"/>
      <c r="G786"/>
      <c r="H786"/>
      <c r="I786"/>
      <c r="J786"/>
      <c r="K786"/>
      <c r="L786"/>
      <c r="M786"/>
      <c r="N786"/>
      <c r="O786"/>
      <c r="P786"/>
      <c r="Q786"/>
      <c r="R786"/>
      <c r="S786"/>
      <c r="T786"/>
      <c r="U786"/>
      <c r="V786"/>
      <c r="W786"/>
      <c r="X786"/>
      <c r="Y786"/>
      <c r="Z786"/>
      <c r="AA786"/>
    </row>
    <row r="787" spans="1:33" s="27" customFormat="1" ht="15.6" x14ac:dyDescent="0.3">
      <c r="A787"/>
      <c r="B787"/>
      <c r="C787"/>
      <c r="D787"/>
      <c r="E787"/>
      <c r="F787"/>
      <c r="G787"/>
      <c r="H787"/>
      <c r="I787"/>
      <c r="J787"/>
      <c r="K787"/>
      <c r="L787"/>
      <c r="M787"/>
      <c r="N787"/>
      <c r="O787"/>
      <c r="P787"/>
      <c r="Q787"/>
      <c r="R787"/>
      <c r="S787"/>
      <c r="T787"/>
      <c r="U787"/>
      <c r="V787"/>
      <c r="W787"/>
      <c r="X787"/>
      <c r="Y787"/>
      <c r="Z787"/>
      <c r="AA787"/>
    </row>
    <row r="788" spans="1:33" s="27" customFormat="1" ht="15.6" x14ac:dyDescent="0.3">
      <c r="A788"/>
      <c r="B788"/>
      <c r="C788"/>
      <c r="D788"/>
      <c r="E788"/>
      <c r="F788"/>
      <c r="G788"/>
      <c r="H788"/>
      <c r="I788"/>
      <c r="J788"/>
      <c r="K788"/>
      <c r="L788"/>
      <c r="M788"/>
      <c r="N788"/>
      <c r="O788"/>
      <c r="P788"/>
      <c r="Q788"/>
      <c r="R788"/>
      <c r="S788"/>
      <c r="T788"/>
      <c r="U788"/>
      <c r="V788"/>
      <c r="W788"/>
      <c r="X788"/>
      <c r="Y788"/>
      <c r="Z788"/>
      <c r="AA788"/>
    </row>
    <row r="789" spans="1:33" s="27" customFormat="1" ht="15.6" x14ac:dyDescent="0.3">
      <c r="A789"/>
      <c r="B789"/>
      <c r="C789"/>
      <c r="D789"/>
      <c r="E789"/>
      <c r="F789"/>
      <c r="G789"/>
      <c r="H789"/>
      <c r="I789"/>
      <c r="J789"/>
      <c r="K789"/>
      <c r="L789"/>
      <c r="M789"/>
      <c r="N789"/>
      <c r="O789"/>
      <c r="P789"/>
      <c r="Q789"/>
      <c r="R789"/>
      <c r="S789"/>
      <c r="T789"/>
      <c r="U789"/>
      <c r="V789"/>
      <c r="W789"/>
      <c r="X789"/>
      <c r="Y789"/>
      <c r="Z789"/>
      <c r="AA789"/>
    </row>
    <row r="790" spans="1:33" s="27" customFormat="1" ht="15.6" x14ac:dyDescent="0.3">
      <c r="A790"/>
      <c r="B790"/>
      <c r="C790"/>
      <c r="D790"/>
      <c r="E790"/>
      <c r="F790"/>
      <c r="G790"/>
      <c r="H790"/>
      <c r="I790"/>
      <c r="J790"/>
      <c r="K790"/>
      <c r="L790"/>
      <c r="M790"/>
      <c r="N790"/>
      <c r="O790"/>
      <c r="P790"/>
      <c r="Q790"/>
      <c r="R790"/>
      <c r="S790"/>
      <c r="T790"/>
      <c r="U790"/>
      <c r="V790"/>
      <c r="W790"/>
      <c r="X790"/>
      <c r="Y790"/>
      <c r="Z790"/>
      <c r="AA790"/>
    </row>
    <row r="791" spans="1:33" s="27" customFormat="1" ht="15.6" x14ac:dyDescent="0.3">
      <c r="A791"/>
      <c r="B791"/>
      <c r="C791"/>
      <c r="D791"/>
      <c r="E791"/>
      <c r="F791"/>
      <c r="G791"/>
      <c r="H791"/>
      <c r="I791"/>
      <c r="J791"/>
      <c r="K791"/>
      <c r="L791"/>
      <c r="M791"/>
      <c r="N791"/>
      <c r="O791"/>
      <c r="P791"/>
      <c r="Q791"/>
      <c r="R791"/>
      <c r="S791"/>
      <c r="T791"/>
      <c r="U791"/>
      <c r="V791"/>
      <c r="W791"/>
      <c r="X791"/>
      <c r="Y791"/>
      <c r="Z791"/>
      <c r="AA791"/>
    </row>
    <row r="792" spans="1:33" s="27" customFormat="1" ht="15.6" x14ac:dyDescent="0.3">
      <c r="A792"/>
      <c r="B792"/>
      <c r="C792"/>
      <c r="D792"/>
      <c r="E792"/>
      <c r="F792"/>
      <c r="G792"/>
      <c r="H792"/>
      <c r="I792"/>
      <c r="J792"/>
      <c r="K792"/>
      <c r="L792"/>
      <c r="M792"/>
      <c r="N792"/>
      <c r="O792"/>
      <c r="P792"/>
      <c r="Q792"/>
      <c r="R792"/>
      <c r="S792"/>
      <c r="T792"/>
      <c r="U792"/>
      <c r="V792"/>
      <c r="W792"/>
      <c r="X792"/>
      <c r="Y792"/>
      <c r="Z792"/>
      <c r="AA792"/>
    </row>
    <row r="793" spans="1:33" s="27" customFormat="1" ht="15.6" x14ac:dyDescent="0.3">
      <c r="A793"/>
      <c r="B793"/>
      <c r="C793"/>
      <c r="D793"/>
      <c r="E793"/>
      <c r="F793"/>
      <c r="G793"/>
      <c r="H793"/>
      <c r="I793"/>
      <c r="J793"/>
      <c r="K793"/>
      <c r="L793"/>
      <c r="M793"/>
      <c r="N793"/>
      <c r="O793"/>
      <c r="P793"/>
      <c r="Q793"/>
      <c r="R793"/>
      <c r="S793"/>
      <c r="T793"/>
      <c r="U793"/>
      <c r="V793"/>
      <c r="W793"/>
      <c r="X793"/>
      <c r="Y793"/>
      <c r="Z793"/>
      <c r="AA793"/>
    </row>
    <row r="794" spans="1:33" s="27" customFormat="1" ht="15.6" x14ac:dyDescent="0.3">
      <c r="A794"/>
      <c r="B794"/>
      <c r="C794"/>
      <c r="D794"/>
      <c r="E794"/>
      <c r="F794"/>
      <c r="G794"/>
      <c r="H794"/>
      <c r="I794"/>
      <c r="J794"/>
      <c r="K794"/>
      <c r="L794"/>
      <c r="M794"/>
      <c r="N794"/>
      <c r="O794"/>
      <c r="P794"/>
      <c r="Q794"/>
      <c r="R794"/>
      <c r="S794"/>
      <c r="T794"/>
      <c r="U794"/>
      <c r="V794"/>
      <c r="W794"/>
      <c r="X794"/>
      <c r="Y794"/>
      <c r="Z794"/>
      <c r="AA794"/>
    </row>
    <row r="795" spans="1:33" s="27" customFormat="1" ht="15.6" x14ac:dyDescent="0.3">
      <c r="A795"/>
      <c r="B795"/>
      <c r="C795"/>
      <c r="D795"/>
      <c r="E795"/>
      <c r="F795"/>
      <c r="G795"/>
      <c r="H795"/>
      <c r="I795"/>
      <c r="J795"/>
      <c r="K795"/>
      <c r="L795"/>
      <c r="M795"/>
      <c r="N795"/>
      <c r="O795"/>
      <c r="P795"/>
      <c r="Q795"/>
      <c r="R795"/>
      <c r="S795"/>
      <c r="T795"/>
      <c r="U795"/>
      <c r="V795"/>
      <c r="W795"/>
      <c r="X795"/>
      <c r="Y795"/>
      <c r="Z795"/>
      <c r="AA795"/>
    </row>
    <row r="796" spans="1:33" s="27" customFormat="1" ht="15.6" x14ac:dyDescent="0.3">
      <c r="A796"/>
      <c r="B796"/>
      <c r="C796"/>
      <c r="D796"/>
      <c r="E796"/>
      <c r="F796"/>
      <c r="G796"/>
      <c r="H796"/>
      <c r="I796"/>
      <c r="J796"/>
      <c r="K796"/>
      <c r="L796"/>
      <c r="M796"/>
      <c r="N796"/>
      <c r="O796"/>
      <c r="P796"/>
      <c r="Q796"/>
      <c r="R796"/>
      <c r="S796"/>
      <c r="T796"/>
      <c r="U796"/>
      <c r="V796"/>
      <c r="W796"/>
      <c r="X796"/>
      <c r="Y796"/>
      <c r="Z796"/>
      <c r="AA796"/>
      <c r="AB796" s="23"/>
      <c r="AC796" s="24"/>
      <c r="AD796" s="25"/>
      <c r="AE796" s="23"/>
      <c r="AF796" s="23"/>
      <c r="AG796" s="26"/>
    </row>
    <row r="797" spans="1:33" s="27" customFormat="1" ht="15.6" x14ac:dyDescent="0.3">
      <c r="A797"/>
      <c r="B797"/>
      <c r="C797"/>
      <c r="D797"/>
      <c r="E797"/>
      <c r="F797"/>
      <c r="G797"/>
      <c r="H797"/>
      <c r="I797"/>
      <c r="J797"/>
      <c r="K797"/>
      <c r="L797"/>
      <c r="M797"/>
      <c r="N797"/>
      <c r="O797"/>
      <c r="P797"/>
      <c r="Q797"/>
      <c r="R797"/>
      <c r="S797"/>
      <c r="T797"/>
      <c r="U797"/>
      <c r="V797"/>
      <c r="W797"/>
      <c r="X797"/>
      <c r="Y797"/>
      <c r="Z797"/>
      <c r="AA797"/>
    </row>
    <row r="798" spans="1:33" s="27" customFormat="1" ht="15.6" x14ac:dyDescent="0.3">
      <c r="A798"/>
      <c r="B798"/>
      <c r="C798"/>
      <c r="D798"/>
      <c r="E798"/>
      <c r="F798"/>
      <c r="G798"/>
      <c r="H798"/>
      <c r="I798"/>
      <c r="J798"/>
      <c r="K798"/>
      <c r="L798"/>
      <c r="M798"/>
      <c r="N798"/>
      <c r="O798"/>
      <c r="P798"/>
      <c r="Q798"/>
      <c r="R798"/>
      <c r="S798"/>
      <c r="T798"/>
      <c r="U798"/>
      <c r="V798"/>
      <c r="W798"/>
      <c r="X798"/>
      <c r="Y798"/>
      <c r="Z798"/>
      <c r="AA798"/>
    </row>
    <row r="799" spans="1:33" s="27" customFormat="1" ht="15.6" x14ac:dyDescent="0.3">
      <c r="A799"/>
      <c r="B799"/>
      <c r="C799"/>
      <c r="D799"/>
      <c r="E799"/>
      <c r="F799"/>
      <c r="G799"/>
      <c r="H799"/>
      <c r="I799"/>
      <c r="J799"/>
      <c r="K799"/>
      <c r="L799"/>
      <c r="M799"/>
      <c r="N799"/>
      <c r="O799"/>
      <c r="P799"/>
      <c r="Q799"/>
      <c r="R799"/>
      <c r="S799"/>
      <c r="T799"/>
      <c r="U799"/>
      <c r="V799"/>
      <c r="W799"/>
      <c r="X799"/>
      <c r="Y799"/>
      <c r="Z799"/>
      <c r="AA799"/>
    </row>
    <row r="800" spans="1:33" s="27" customFormat="1" ht="15.6" x14ac:dyDescent="0.3">
      <c r="A800"/>
      <c r="B800"/>
      <c r="C800"/>
      <c r="D800"/>
      <c r="E800"/>
      <c r="F800"/>
      <c r="G800"/>
      <c r="H800"/>
      <c r="I800"/>
      <c r="J800"/>
      <c r="K800"/>
      <c r="L800"/>
      <c r="M800"/>
      <c r="N800"/>
      <c r="O800"/>
      <c r="P800"/>
      <c r="Q800"/>
      <c r="R800"/>
      <c r="S800"/>
      <c r="T800"/>
      <c r="U800"/>
      <c r="V800"/>
      <c r="W800"/>
      <c r="X800"/>
      <c r="Y800"/>
      <c r="Z800"/>
      <c r="AA800"/>
    </row>
    <row r="801" spans="1:27" s="27" customFormat="1" ht="15.6" x14ac:dyDescent="0.3">
      <c r="A801"/>
      <c r="B801"/>
      <c r="C801"/>
      <c r="D801"/>
      <c r="E801"/>
      <c r="F801"/>
      <c r="G801"/>
      <c r="H801"/>
      <c r="I801"/>
      <c r="J801"/>
      <c r="K801"/>
      <c r="L801"/>
      <c r="M801"/>
      <c r="N801"/>
      <c r="O801"/>
      <c r="P801"/>
      <c r="Q801"/>
      <c r="R801"/>
      <c r="S801"/>
      <c r="T801"/>
      <c r="U801"/>
      <c r="V801"/>
      <c r="W801"/>
      <c r="X801"/>
      <c r="Y801"/>
      <c r="Z801"/>
      <c r="AA801"/>
    </row>
    <row r="802" spans="1:27" s="27" customFormat="1" ht="15.6" x14ac:dyDescent="0.3">
      <c r="A802"/>
      <c r="B802"/>
      <c r="C802"/>
      <c r="D802"/>
      <c r="E802"/>
      <c r="F802"/>
      <c r="G802"/>
      <c r="H802"/>
      <c r="I802"/>
      <c r="J802"/>
      <c r="K802"/>
      <c r="L802"/>
      <c r="M802"/>
      <c r="N802"/>
      <c r="O802"/>
      <c r="P802"/>
      <c r="Q802"/>
      <c r="R802"/>
      <c r="S802"/>
      <c r="T802"/>
      <c r="U802"/>
      <c r="V802"/>
      <c r="W802"/>
      <c r="X802"/>
      <c r="Y802"/>
      <c r="Z802"/>
      <c r="AA802"/>
    </row>
    <row r="803" spans="1:27" s="27" customFormat="1" ht="15.6" x14ac:dyDescent="0.3">
      <c r="A803"/>
      <c r="B803"/>
      <c r="C803"/>
      <c r="D803"/>
      <c r="E803"/>
      <c r="F803"/>
      <c r="G803"/>
      <c r="H803"/>
      <c r="I803"/>
      <c r="J803"/>
      <c r="K803"/>
      <c r="L803"/>
      <c r="M803"/>
      <c r="N803"/>
      <c r="O803"/>
      <c r="P803"/>
      <c r="Q803"/>
      <c r="R803"/>
      <c r="S803"/>
      <c r="T803"/>
      <c r="U803"/>
      <c r="V803"/>
      <c r="W803"/>
      <c r="X803"/>
      <c r="Y803"/>
      <c r="Z803"/>
      <c r="AA803"/>
    </row>
    <row r="804" spans="1:27" s="27" customFormat="1" ht="15.6" x14ac:dyDescent="0.3">
      <c r="A804"/>
      <c r="B804"/>
      <c r="C804"/>
      <c r="D804"/>
      <c r="E804"/>
      <c r="F804"/>
      <c r="G804"/>
      <c r="H804"/>
      <c r="I804"/>
      <c r="J804"/>
      <c r="K804"/>
      <c r="L804"/>
      <c r="M804"/>
      <c r="N804"/>
      <c r="O804"/>
      <c r="P804"/>
      <c r="Q804"/>
      <c r="R804"/>
      <c r="S804"/>
      <c r="T804"/>
      <c r="U804"/>
      <c r="V804"/>
      <c r="W804"/>
      <c r="X804"/>
      <c r="Y804"/>
      <c r="Z804"/>
      <c r="AA804"/>
    </row>
    <row r="805" spans="1:27" s="27" customFormat="1" ht="15.6" x14ac:dyDescent="0.3">
      <c r="A805"/>
      <c r="B805"/>
      <c r="C805"/>
      <c r="D805"/>
      <c r="E805"/>
      <c r="F805"/>
      <c r="G805"/>
      <c r="H805"/>
      <c r="I805"/>
      <c r="J805"/>
      <c r="K805"/>
      <c r="L805"/>
      <c r="M805"/>
      <c r="N805"/>
      <c r="O805"/>
      <c r="P805"/>
      <c r="Q805"/>
      <c r="R805"/>
      <c r="S805"/>
      <c r="T805"/>
      <c r="U805"/>
      <c r="V805"/>
      <c r="W805"/>
      <c r="X805"/>
      <c r="Y805"/>
      <c r="Z805"/>
      <c r="AA805"/>
    </row>
    <row r="806" spans="1:27" s="27" customFormat="1" ht="15.6" x14ac:dyDescent="0.3">
      <c r="A806"/>
      <c r="B806"/>
      <c r="C806"/>
      <c r="D806"/>
      <c r="E806"/>
      <c r="F806"/>
      <c r="G806"/>
      <c r="H806"/>
      <c r="I806"/>
      <c r="J806"/>
      <c r="K806"/>
      <c r="L806"/>
      <c r="M806"/>
      <c r="N806"/>
      <c r="O806"/>
      <c r="P806"/>
      <c r="Q806"/>
      <c r="R806"/>
      <c r="S806"/>
      <c r="T806"/>
      <c r="U806"/>
      <c r="V806"/>
      <c r="W806"/>
      <c r="X806"/>
      <c r="Y806"/>
      <c r="Z806"/>
      <c r="AA806"/>
    </row>
    <row r="807" spans="1:27" s="27" customFormat="1" ht="15.6" x14ac:dyDescent="0.3">
      <c r="A807"/>
      <c r="B807"/>
      <c r="C807"/>
      <c r="D807"/>
      <c r="E807"/>
      <c r="F807"/>
      <c r="G807"/>
      <c r="H807"/>
      <c r="I807"/>
      <c r="J807"/>
      <c r="K807"/>
      <c r="L807"/>
      <c r="M807"/>
      <c r="N807"/>
      <c r="O807"/>
      <c r="P807"/>
      <c r="Q807"/>
      <c r="R807"/>
      <c r="S807"/>
      <c r="T807"/>
      <c r="U807"/>
      <c r="V807"/>
      <c r="W807"/>
      <c r="X807"/>
      <c r="Y807"/>
      <c r="Z807"/>
      <c r="AA807"/>
    </row>
    <row r="808" spans="1:27" s="27" customFormat="1" ht="15.6" x14ac:dyDescent="0.3">
      <c r="A808"/>
      <c r="B808"/>
      <c r="C808"/>
      <c r="D808"/>
      <c r="E808"/>
      <c r="F808"/>
      <c r="G808"/>
      <c r="H808"/>
      <c r="I808"/>
      <c r="J808"/>
      <c r="K808"/>
      <c r="L808"/>
      <c r="M808"/>
      <c r="N808"/>
      <c r="O808"/>
      <c r="P808"/>
      <c r="Q808"/>
      <c r="R808"/>
      <c r="S808"/>
      <c r="T808"/>
      <c r="U808"/>
      <c r="V808"/>
      <c r="W808"/>
      <c r="X808"/>
      <c r="Y808"/>
      <c r="Z808"/>
      <c r="AA808"/>
    </row>
    <row r="809" spans="1:27" s="27" customFormat="1" ht="15.6" x14ac:dyDescent="0.3">
      <c r="A809"/>
      <c r="B809"/>
      <c r="C809"/>
      <c r="D809"/>
      <c r="E809"/>
      <c r="F809"/>
      <c r="G809"/>
      <c r="H809"/>
      <c r="I809"/>
      <c r="J809"/>
      <c r="K809"/>
      <c r="L809"/>
      <c r="M809"/>
      <c r="N809"/>
      <c r="O809"/>
      <c r="P809"/>
      <c r="Q809"/>
      <c r="R809"/>
      <c r="S809"/>
      <c r="T809"/>
      <c r="U809"/>
      <c r="V809"/>
      <c r="W809"/>
      <c r="X809"/>
      <c r="Y809"/>
      <c r="Z809"/>
      <c r="AA809"/>
    </row>
    <row r="810" spans="1:27" s="27" customFormat="1" ht="15.6" x14ac:dyDescent="0.3">
      <c r="A810"/>
      <c r="B810"/>
      <c r="C810"/>
      <c r="D810"/>
      <c r="E810"/>
      <c r="F810"/>
      <c r="G810"/>
      <c r="H810"/>
      <c r="I810"/>
      <c r="J810"/>
      <c r="K810"/>
      <c r="L810"/>
      <c r="M810"/>
      <c r="N810"/>
      <c r="O810"/>
      <c r="P810"/>
      <c r="Q810"/>
      <c r="R810"/>
      <c r="S810"/>
      <c r="T810"/>
      <c r="U810"/>
      <c r="V810"/>
      <c r="W810"/>
      <c r="X810"/>
      <c r="Y810"/>
      <c r="Z810"/>
      <c r="AA810"/>
    </row>
    <row r="811" spans="1:27" s="27" customFormat="1" ht="15.6" x14ac:dyDescent="0.3">
      <c r="A811"/>
      <c r="B811"/>
      <c r="C811"/>
      <c r="D811"/>
      <c r="E811"/>
      <c r="F811"/>
      <c r="G811"/>
      <c r="H811"/>
      <c r="I811"/>
      <c r="J811"/>
      <c r="K811"/>
      <c r="L811"/>
      <c r="M811"/>
      <c r="N811"/>
      <c r="O811"/>
      <c r="P811"/>
      <c r="Q811"/>
      <c r="R811"/>
      <c r="S811"/>
      <c r="T811"/>
      <c r="U811"/>
      <c r="V811"/>
      <c r="W811"/>
      <c r="X811"/>
      <c r="Y811"/>
      <c r="Z811"/>
      <c r="AA811"/>
    </row>
    <row r="812" spans="1:27" s="27" customFormat="1" ht="15.6" x14ac:dyDescent="0.3">
      <c r="A812"/>
      <c r="B812"/>
      <c r="C812"/>
      <c r="D812"/>
      <c r="E812"/>
      <c r="F812"/>
      <c r="G812"/>
      <c r="H812"/>
      <c r="I812"/>
      <c r="J812"/>
      <c r="K812"/>
      <c r="L812"/>
      <c r="M812"/>
      <c r="N812"/>
      <c r="O812"/>
      <c r="P812"/>
      <c r="Q812"/>
      <c r="R812"/>
      <c r="S812"/>
      <c r="T812"/>
      <c r="U812"/>
      <c r="V812"/>
      <c r="W812"/>
      <c r="X812"/>
      <c r="Y812"/>
      <c r="Z812"/>
      <c r="AA812"/>
    </row>
    <row r="813" spans="1:27" s="27" customFormat="1" ht="15.6" x14ac:dyDescent="0.3">
      <c r="A813"/>
      <c r="B813"/>
      <c r="C813"/>
      <c r="D813"/>
      <c r="E813"/>
      <c r="F813"/>
      <c r="G813"/>
      <c r="H813"/>
      <c r="I813"/>
      <c r="J813"/>
      <c r="K813"/>
      <c r="L813"/>
      <c r="M813"/>
      <c r="N813"/>
      <c r="O813"/>
      <c r="P813"/>
      <c r="Q813"/>
      <c r="R813"/>
      <c r="S813"/>
      <c r="T813"/>
      <c r="U813"/>
      <c r="V813"/>
      <c r="W813"/>
      <c r="X813"/>
      <c r="Y813"/>
      <c r="Z813"/>
      <c r="AA813"/>
    </row>
    <row r="814" spans="1:27" s="27" customFormat="1" ht="15.6" x14ac:dyDescent="0.3">
      <c r="A814"/>
      <c r="B814"/>
      <c r="C814"/>
      <c r="D814"/>
      <c r="E814"/>
      <c r="F814"/>
      <c r="G814"/>
      <c r="H814"/>
      <c r="I814"/>
      <c r="J814"/>
      <c r="K814"/>
      <c r="L814"/>
      <c r="M814"/>
      <c r="N814"/>
      <c r="O814"/>
      <c r="P814"/>
      <c r="Q814"/>
      <c r="R814"/>
      <c r="S814"/>
      <c r="T814"/>
      <c r="U814"/>
      <c r="V814"/>
      <c r="W814"/>
      <c r="X814"/>
      <c r="Y814"/>
      <c r="Z814"/>
      <c r="AA814"/>
    </row>
    <row r="815" spans="1:27" s="27" customFormat="1" ht="15.6" x14ac:dyDescent="0.3">
      <c r="A815"/>
      <c r="B815"/>
      <c r="C815"/>
      <c r="D815"/>
      <c r="E815"/>
      <c r="F815"/>
      <c r="G815"/>
      <c r="H815"/>
      <c r="I815"/>
      <c r="J815"/>
      <c r="K815"/>
      <c r="L815"/>
      <c r="M815"/>
      <c r="N815"/>
      <c r="O815"/>
      <c r="P815"/>
      <c r="Q815"/>
      <c r="R815"/>
      <c r="S815"/>
      <c r="T815"/>
      <c r="U815"/>
      <c r="V815"/>
      <c r="W815"/>
      <c r="X815"/>
      <c r="Y815"/>
      <c r="Z815"/>
      <c r="AA815"/>
    </row>
    <row r="816" spans="1:27" s="27" customFormat="1" ht="15.6" x14ac:dyDescent="0.3">
      <c r="A816"/>
      <c r="B816"/>
      <c r="C816"/>
      <c r="D816"/>
      <c r="E816"/>
      <c r="F816"/>
      <c r="G816"/>
      <c r="H816"/>
      <c r="I816"/>
      <c r="J816"/>
      <c r="K816"/>
      <c r="L816"/>
      <c r="M816"/>
      <c r="N816"/>
      <c r="O816"/>
      <c r="P816"/>
      <c r="Q816"/>
      <c r="R816"/>
      <c r="S816"/>
      <c r="T816"/>
      <c r="U816"/>
      <c r="V816"/>
      <c r="W816"/>
      <c r="X816"/>
      <c r="Y816"/>
      <c r="Z816"/>
      <c r="AA816"/>
    </row>
    <row r="817" spans="1:33" s="27" customFormat="1" ht="15.6" x14ac:dyDescent="0.3">
      <c r="A817"/>
      <c r="B817"/>
      <c r="C817"/>
      <c r="D817"/>
      <c r="E817"/>
      <c r="F817"/>
      <c r="G817"/>
      <c r="H817"/>
      <c r="I817"/>
      <c r="J817"/>
      <c r="K817"/>
      <c r="L817"/>
      <c r="M817"/>
      <c r="N817"/>
      <c r="O817"/>
      <c r="P817"/>
      <c r="Q817"/>
      <c r="R817"/>
      <c r="S817"/>
      <c r="T817"/>
      <c r="U817"/>
      <c r="V817"/>
      <c r="W817"/>
      <c r="X817"/>
      <c r="Y817"/>
      <c r="Z817"/>
      <c r="AA817"/>
    </row>
    <row r="818" spans="1:33" s="27" customFormat="1" ht="15.6" x14ac:dyDescent="0.3">
      <c r="A818"/>
      <c r="B818"/>
      <c r="C818"/>
      <c r="D818"/>
      <c r="E818"/>
      <c r="F818"/>
      <c r="G818"/>
      <c r="H818"/>
      <c r="I818"/>
      <c r="J818"/>
      <c r="K818"/>
      <c r="L818"/>
      <c r="M818"/>
      <c r="N818"/>
      <c r="O818"/>
      <c r="P818"/>
      <c r="Q818"/>
      <c r="R818"/>
      <c r="S818"/>
      <c r="T818"/>
      <c r="U818"/>
      <c r="V818"/>
      <c r="W818"/>
      <c r="X818"/>
      <c r="Y818"/>
      <c r="Z818"/>
      <c r="AA818"/>
    </row>
    <row r="819" spans="1:33" s="27" customFormat="1" ht="15.6" x14ac:dyDescent="0.3">
      <c r="A819"/>
      <c r="B819"/>
      <c r="C819"/>
      <c r="D819"/>
      <c r="E819"/>
      <c r="F819"/>
      <c r="G819"/>
      <c r="H819"/>
      <c r="I819"/>
      <c r="J819"/>
      <c r="K819"/>
      <c r="L819"/>
      <c r="M819"/>
      <c r="N819"/>
      <c r="O819"/>
      <c r="P819"/>
      <c r="Q819"/>
      <c r="R819"/>
      <c r="S819"/>
      <c r="T819"/>
      <c r="U819"/>
      <c r="V819"/>
      <c r="W819"/>
      <c r="X819"/>
      <c r="Y819"/>
      <c r="Z819"/>
      <c r="AA819"/>
    </row>
    <row r="820" spans="1:33" s="27" customFormat="1" ht="15.6" x14ac:dyDescent="0.3">
      <c r="A820"/>
      <c r="B820"/>
      <c r="C820"/>
      <c r="D820"/>
      <c r="E820"/>
      <c r="F820"/>
      <c r="G820"/>
      <c r="H820"/>
      <c r="I820"/>
      <c r="J820"/>
      <c r="K820"/>
      <c r="L820"/>
      <c r="M820"/>
      <c r="N820"/>
      <c r="O820"/>
      <c r="P820"/>
      <c r="Q820"/>
      <c r="R820"/>
      <c r="S820"/>
      <c r="T820"/>
      <c r="U820"/>
      <c r="V820"/>
      <c r="W820"/>
      <c r="X820"/>
      <c r="Y820"/>
      <c r="Z820"/>
      <c r="AA820"/>
    </row>
    <row r="821" spans="1:33" s="27" customFormat="1" ht="15.6" x14ac:dyDescent="0.3">
      <c r="A821"/>
      <c r="B821"/>
      <c r="C821"/>
      <c r="D821"/>
      <c r="E821"/>
      <c r="F821"/>
      <c r="G821"/>
      <c r="H821"/>
      <c r="I821"/>
      <c r="J821"/>
      <c r="K821"/>
      <c r="L821"/>
      <c r="M821"/>
      <c r="N821"/>
      <c r="O821"/>
      <c r="P821"/>
      <c r="Q821"/>
      <c r="R821"/>
      <c r="S821"/>
      <c r="T821"/>
      <c r="U821"/>
      <c r="V821"/>
      <c r="W821"/>
      <c r="X821"/>
      <c r="Y821"/>
      <c r="Z821"/>
      <c r="AA821"/>
      <c r="AB821" s="23"/>
      <c r="AC821" s="24"/>
      <c r="AD821" s="25"/>
      <c r="AE821" s="23"/>
      <c r="AF821" s="23"/>
      <c r="AG821" s="26"/>
    </row>
    <row r="822" spans="1:33" s="27" customFormat="1" ht="15.6" x14ac:dyDescent="0.3">
      <c r="A822"/>
      <c r="B822"/>
      <c r="C822"/>
      <c r="D822"/>
      <c r="E822"/>
      <c r="F822"/>
      <c r="G822"/>
      <c r="H822"/>
      <c r="I822"/>
      <c r="J822"/>
      <c r="K822"/>
      <c r="L822"/>
      <c r="M822"/>
      <c r="N822"/>
      <c r="O822"/>
      <c r="P822"/>
      <c r="Q822"/>
      <c r="R822"/>
      <c r="S822"/>
      <c r="T822"/>
      <c r="U822"/>
      <c r="V822"/>
      <c r="W822"/>
      <c r="X822"/>
      <c r="Y822"/>
      <c r="Z822"/>
      <c r="AA822"/>
    </row>
    <row r="823" spans="1:33" s="27" customFormat="1" ht="15.6" x14ac:dyDescent="0.3">
      <c r="A823"/>
      <c r="B823"/>
      <c r="C823"/>
      <c r="D823"/>
      <c r="E823"/>
      <c r="F823"/>
      <c r="G823"/>
      <c r="H823"/>
      <c r="I823"/>
      <c r="J823"/>
      <c r="K823"/>
      <c r="L823"/>
      <c r="M823"/>
      <c r="N823"/>
      <c r="O823"/>
      <c r="P823"/>
      <c r="Q823"/>
      <c r="R823"/>
      <c r="S823"/>
      <c r="T823"/>
      <c r="U823"/>
      <c r="V823"/>
      <c r="W823"/>
      <c r="X823"/>
      <c r="Y823"/>
      <c r="Z823"/>
      <c r="AA823"/>
    </row>
    <row r="824" spans="1:33" s="27" customFormat="1" ht="15.6" x14ac:dyDescent="0.3">
      <c r="A824"/>
      <c r="B824"/>
      <c r="C824"/>
      <c r="D824"/>
      <c r="E824"/>
      <c r="F824"/>
      <c r="G824"/>
      <c r="H824"/>
      <c r="I824"/>
      <c r="J824"/>
      <c r="K824"/>
      <c r="L824"/>
      <c r="M824"/>
      <c r="N824"/>
      <c r="O824"/>
      <c r="P824"/>
      <c r="Q824"/>
      <c r="R824"/>
      <c r="S824"/>
      <c r="T824"/>
      <c r="U824"/>
      <c r="V824"/>
      <c r="W824"/>
      <c r="X824"/>
      <c r="Y824"/>
      <c r="Z824"/>
      <c r="AA824"/>
    </row>
    <row r="825" spans="1:33" s="27" customFormat="1" ht="15.6" x14ac:dyDescent="0.3">
      <c r="A825"/>
      <c r="B825"/>
      <c r="C825"/>
      <c r="D825"/>
      <c r="E825"/>
      <c r="F825"/>
      <c r="G825"/>
      <c r="H825"/>
      <c r="I825"/>
      <c r="J825"/>
      <c r="K825"/>
      <c r="L825"/>
      <c r="M825"/>
      <c r="N825"/>
      <c r="O825"/>
      <c r="P825"/>
      <c r="Q825"/>
      <c r="R825"/>
      <c r="S825"/>
      <c r="T825"/>
      <c r="U825"/>
      <c r="V825"/>
      <c r="W825"/>
      <c r="X825"/>
      <c r="Y825"/>
      <c r="Z825"/>
      <c r="AA825"/>
    </row>
    <row r="826" spans="1:33" s="27" customFormat="1" ht="15.6" x14ac:dyDescent="0.3">
      <c r="A826"/>
      <c r="B826"/>
      <c r="C826"/>
      <c r="D826"/>
      <c r="E826"/>
      <c r="F826"/>
      <c r="G826"/>
      <c r="H826"/>
      <c r="I826"/>
      <c r="J826"/>
      <c r="K826"/>
      <c r="L826"/>
      <c r="M826"/>
      <c r="N826"/>
      <c r="O826"/>
      <c r="P826"/>
      <c r="Q826"/>
      <c r="R826"/>
      <c r="S826"/>
      <c r="T826"/>
      <c r="U826"/>
      <c r="V826"/>
      <c r="W826"/>
      <c r="X826"/>
      <c r="Y826"/>
      <c r="Z826"/>
      <c r="AA826"/>
    </row>
    <row r="827" spans="1:33" s="27" customFormat="1" ht="15.6" x14ac:dyDescent="0.3">
      <c r="A827"/>
      <c r="B827"/>
      <c r="C827"/>
      <c r="D827"/>
      <c r="E827"/>
      <c r="F827"/>
      <c r="G827"/>
      <c r="H827"/>
      <c r="I827"/>
      <c r="J827"/>
      <c r="K827"/>
      <c r="L827"/>
      <c r="M827"/>
      <c r="N827"/>
      <c r="O827"/>
      <c r="P827"/>
      <c r="Q827"/>
      <c r="R827"/>
      <c r="S827"/>
      <c r="T827"/>
      <c r="U827"/>
      <c r="V827"/>
      <c r="W827"/>
      <c r="X827"/>
      <c r="Y827"/>
      <c r="Z827"/>
      <c r="AA827"/>
    </row>
    <row r="828" spans="1:33" s="27" customFormat="1" ht="15.6" x14ac:dyDescent="0.3">
      <c r="A828"/>
      <c r="B828"/>
      <c r="C828"/>
      <c r="D828"/>
      <c r="E828"/>
      <c r="F828"/>
      <c r="G828"/>
      <c r="H828"/>
      <c r="I828"/>
      <c r="J828"/>
      <c r="K828"/>
      <c r="L828"/>
      <c r="M828"/>
      <c r="N828"/>
      <c r="O828"/>
      <c r="P828"/>
      <c r="Q828"/>
      <c r="R828"/>
      <c r="S828"/>
      <c r="T828"/>
      <c r="U828"/>
      <c r="V828"/>
      <c r="W828"/>
      <c r="X828"/>
      <c r="Y828"/>
      <c r="Z828"/>
      <c r="AA828"/>
    </row>
    <row r="829" spans="1:33" s="27" customFormat="1" ht="15.6" x14ac:dyDescent="0.3">
      <c r="A829"/>
      <c r="B829"/>
      <c r="C829"/>
      <c r="D829"/>
      <c r="E829"/>
      <c r="F829"/>
      <c r="G829"/>
      <c r="H829"/>
      <c r="I829"/>
      <c r="J829"/>
      <c r="K829"/>
      <c r="L829"/>
      <c r="M829"/>
      <c r="N829"/>
      <c r="O829"/>
      <c r="P829"/>
      <c r="Q829"/>
      <c r="R829"/>
      <c r="S829"/>
      <c r="T829"/>
      <c r="U829"/>
      <c r="V829"/>
      <c r="W829"/>
      <c r="X829"/>
      <c r="Y829"/>
      <c r="Z829"/>
      <c r="AA829"/>
    </row>
    <row r="830" spans="1:33" s="27" customFormat="1" ht="15.6" x14ac:dyDescent="0.3">
      <c r="A830"/>
      <c r="B830"/>
      <c r="C830"/>
      <c r="D830"/>
      <c r="E830"/>
      <c r="F830"/>
      <c r="G830"/>
      <c r="H830"/>
      <c r="I830"/>
      <c r="J830"/>
      <c r="K830"/>
      <c r="L830"/>
      <c r="M830"/>
      <c r="N830"/>
      <c r="O830"/>
      <c r="P830"/>
      <c r="Q830"/>
      <c r="R830"/>
      <c r="S830"/>
      <c r="T830"/>
      <c r="U830"/>
      <c r="V830"/>
      <c r="W830"/>
      <c r="X830"/>
      <c r="Y830"/>
      <c r="Z830"/>
      <c r="AA830"/>
    </row>
    <row r="831" spans="1:33" s="27" customFormat="1" ht="15.6" x14ac:dyDescent="0.3">
      <c r="A831"/>
      <c r="B831"/>
      <c r="C831"/>
      <c r="D831"/>
      <c r="E831"/>
      <c r="F831"/>
      <c r="G831"/>
      <c r="H831"/>
      <c r="I831"/>
      <c r="J831"/>
      <c r="K831"/>
      <c r="L831"/>
      <c r="M831"/>
      <c r="N831"/>
      <c r="O831"/>
      <c r="P831"/>
      <c r="Q831"/>
      <c r="R831"/>
      <c r="S831"/>
      <c r="T831"/>
      <c r="U831"/>
      <c r="V831"/>
      <c r="W831"/>
      <c r="X831"/>
      <c r="Y831"/>
      <c r="Z831"/>
      <c r="AA831"/>
    </row>
    <row r="832" spans="1:33" s="27" customFormat="1" ht="15.6" x14ac:dyDescent="0.3">
      <c r="A832"/>
      <c r="B832"/>
      <c r="C832"/>
      <c r="D832"/>
      <c r="E832"/>
      <c r="F832"/>
      <c r="G832"/>
      <c r="H832"/>
      <c r="I832"/>
      <c r="J832"/>
      <c r="K832"/>
      <c r="L832"/>
      <c r="M832"/>
      <c r="N832"/>
      <c r="O832"/>
      <c r="P832"/>
      <c r="Q832"/>
      <c r="R832"/>
      <c r="S832"/>
      <c r="T832"/>
      <c r="U832"/>
      <c r="V832"/>
      <c r="W832"/>
      <c r="X832"/>
      <c r="Y832"/>
      <c r="Z832"/>
      <c r="AA832"/>
    </row>
    <row r="833" spans="1:33" s="27" customFormat="1" ht="15.6" x14ac:dyDescent="0.3">
      <c r="A833"/>
      <c r="B833"/>
      <c r="C833"/>
      <c r="D833"/>
      <c r="E833"/>
      <c r="F833"/>
      <c r="G833"/>
      <c r="H833"/>
      <c r="I833"/>
      <c r="J833"/>
      <c r="K833"/>
      <c r="L833"/>
      <c r="M833"/>
      <c r="N833"/>
      <c r="O833"/>
      <c r="P833"/>
      <c r="Q833"/>
      <c r="R833"/>
      <c r="S833"/>
      <c r="T833"/>
      <c r="U833"/>
      <c r="V833"/>
      <c r="W833"/>
      <c r="X833"/>
      <c r="Y833"/>
      <c r="Z833"/>
      <c r="AA833"/>
    </row>
    <row r="834" spans="1:33" s="27" customFormat="1" ht="15.6" x14ac:dyDescent="0.3">
      <c r="A834"/>
      <c r="B834"/>
      <c r="C834"/>
      <c r="D834"/>
      <c r="E834"/>
      <c r="F834"/>
      <c r="G834"/>
      <c r="H834"/>
      <c r="I834"/>
      <c r="J834"/>
      <c r="K834"/>
      <c r="L834"/>
      <c r="M834"/>
      <c r="N834"/>
      <c r="O834"/>
      <c r="P834"/>
      <c r="Q834"/>
      <c r="R834"/>
      <c r="S834"/>
      <c r="T834"/>
      <c r="U834"/>
      <c r="V834"/>
      <c r="W834"/>
      <c r="X834"/>
      <c r="Y834"/>
      <c r="Z834"/>
      <c r="AA834"/>
    </row>
    <row r="835" spans="1:33" s="27" customFormat="1" ht="15.6" x14ac:dyDescent="0.3">
      <c r="A835"/>
      <c r="B835"/>
      <c r="C835"/>
      <c r="D835"/>
      <c r="E835"/>
      <c r="F835"/>
      <c r="G835"/>
      <c r="H835"/>
      <c r="I835"/>
      <c r="J835"/>
      <c r="K835"/>
      <c r="L835"/>
      <c r="M835"/>
      <c r="N835"/>
      <c r="O835"/>
      <c r="P835"/>
      <c r="Q835"/>
      <c r="R835"/>
      <c r="S835"/>
      <c r="T835"/>
      <c r="U835"/>
      <c r="V835"/>
      <c r="W835"/>
      <c r="X835"/>
      <c r="Y835"/>
      <c r="Z835"/>
      <c r="AA835"/>
    </row>
    <row r="836" spans="1:33" s="27" customFormat="1" ht="15.6" x14ac:dyDescent="0.3">
      <c r="A836"/>
      <c r="B836"/>
      <c r="C836"/>
      <c r="D836"/>
      <c r="E836"/>
      <c r="F836"/>
      <c r="G836"/>
      <c r="H836"/>
      <c r="I836"/>
      <c r="J836"/>
      <c r="K836"/>
      <c r="L836"/>
      <c r="M836"/>
      <c r="N836"/>
      <c r="O836"/>
      <c r="P836"/>
      <c r="Q836"/>
      <c r="R836"/>
      <c r="S836"/>
      <c r="T836"/>
      <c r="U836"/>
      <c r="V836"/>
      <c r="W836"/>
      <c r="X836"/>
      <c r="Y836"/>
      <c r="Z836"/>
      <c r="AA836"/>
    </row>
    <row r="837" spans="1:33" s="27" customFormat="1" ht="15.6" x14ac:dyDescent="0.3">
      <c r="A837"/>
      <c r="B837"/>
      <c r="C837"/>
      <c r="D837"/>
      <c r="E837"/>
      <c r="F837"/>
      <c r="G837"/>
      <c r="H837"/>
      <c r="I837"/>
      <c r="J837"/>
      <c r="K837"/>
      <c r="L837"/>
      <c r="M837"/>
      <c r="N837"/>
      <c r="O837"/>
      <c r="P837"/>
      <c r="Q837"/>
      <c r="R837"/>
      <c r="S837"/>
      <c r="T837"/>
      <c r="U837"/>
      <c r="V837"/>
      <c r="W837"/>
      <c r="X837"/>
      <c r="Y837"/>
      <c r="Z837"/>
      <c r="AA837"/>
    </row>
    <row r="838" spans="1:33" s="27" customFormat="1" ht="15.6" x14ac:dyDescent="0.3">
      <c r="A838"/>
      <c r="B838"/>
      <c r="C838"/>
      <c r="D838"/>
      <c r="E838"/>
      <c r="F838"/>
      <c r="G838"/>
      <c r="H838"/>
      <c r="I838"/>
      <c r="J838"/>
      <c r="K838"/>
      <c r="L838"/>
      <c r="M838"/>
      <c r="N838"/>
      <c r="O838"/>
      <c r="P838"/>
      <c r="Q838"/>
      <c r="R838"/>
      <c r="S838"/>
      <c r="T838"/>
      <c r="U838"/>
      <c r="V838"/>
      <c r="W838"/>
      <c r="X838"/>
      <c r="Y838"/>
      <c r="Z838"/>
      <c r="AA838"/>
    </row>
    <row r="839" spans="1:33" s="27" customFormat="1" ht="15.6" x14ac:dyDescent="0.3">
      <c r="A839"/>
      <c r="B839"/>
      <c r="C839"/>
      <c r="D839"/>
      <c r="E839"/>
      <c r="F839"/>
      <c r="G839"/>
      <c r="H839"/>
      <c r="I839"/>
      <c r="J839"/>
      <c r="K839"/>
      <c r="L839"/>
      <c r="M839"/>
      <c r="N839"/>
      <c r="O839"/>
      <c r="P839"/>
      <c r="Q839"/>
      <c r="R839"/>
      <c r="S839"/>
      <c r="T839"/>
      <c r="U839"/>
      <c r="V839"/>
      <c r="W839"/>
      <c r="X839"/>
      <c r="Y839"/>
      <c r="Z839"/>
      <c r="AA839"/>
    </row>
    <row r="840" spans="1:33" s="27" customFormat="1" ht="15.6" x14ac:dyDescent="0.3">
      <c r="A840"/>
      <c r="B840"/>
      <c r="C840"/>
      <c r="D840"/>
      <c r="E840"/>
      <c r="F840"/>
      <c r="G840"/>
      <c r="H840"/>
      <c r="I840"/>
      <c r="J840"/>
      <c r="K840"/>
      <c r="L840"/>
      <c r="M840"/>
      <c r="N840"/>
      <c r="O840"/>
      <c r="P840"/>
      <c r="Q840"/>
      <c r="R840"/>
      <c r="S840"/>
      <c r="T840"/>
      <c r="U840"/>
      <c r="V840"/>
      <c r="W840"/>
      <c r="X840"/>
      <c r="Y840"/>
      <c r="Z840"/>
      <c r="AA840"/>
    </row>
    <row r="841" spans="1:33" s="27" customFormat="1" ht="15.6" x14ac:dyDescent="0.3">
      <c r="A841"/>
      <c r="B841"/>
      <c r="C841"/>
      <c r="D841"/>
      <c r="E841"/>
      <c r="F841"/>
      <c r="G841"/>
      <c r="H841"/>
      <c r="I841"/>
      <c r="J841"/>
      <c r="K841"/>
      <c r="L841"/>
      <c r="M841"/>
      <c r="N841"/>
      <c r="O841"/>
      <c r="P841"/>
      <c r="Q841"/>
      <c r="R841"/>
      <c r="S841"/>
      <c r="T841"/>
      <c r="U841"/>
      <c r="V841"/>
      <c r="W841"/>
      <c r="X841"/>
      <c r="Y841"/>
      <c r="Z841"/>
      <c r="AA841"/>
    </row>
    <row r="842" spans="1:33" s="27" customFormat="1" ht="15.6" x14ac:dyDescent="0.3">
      <c r="A842"/>
      <c r="B842"/>
      <c r="C842"/>
      <c r="D842"/>
      <c r="E842"/>
      <c r="F842"/>
      <c r="G842"/>
      <c r="H842"/>
      <c r="I842"/>
      <c r="J842"/>
      <c r="K842"/>
      <c r="L842"/>
      <c r="M842"/>
      <c r="N842"/>
      <c r="O842"/>
      <c r="P842"/>
      <c r="Q842"/>
      <c r="R842"/>
      <c r="S842"/>
      <c r="T842"/>
      <c r="U842"/>
      <c r="V842"/>
      <c r="W842"/>
      <c r="X842"/>
      <c r="Y842"/>
      <c r="Z842"/>
      <c r="AA842"/>
    </row>
    <row r="843" spans="1:33" s="27" customFormat="1" ht="15.6" x14ac:dyDescent="0.3">
      <c r="A843"/>
      <c r="B843"/>
      <c r="C843"/>
      <c r="D843"/>
      <c r="E843"/>
      <c r="F843"/>
      <c r="G843"/>
      <c r="H843"/>
      <c r="I843"/>
      <c r="J843"/>
      <c r="K843"/>
      <c r="L843"/>
      <c r="M843"/>
      <c r="N843"/>
      <c r="O843"/>
      <c r="P843"/>
      <c r="Q843"/>
      <c r="R843"/>
      <c r="S843"/>
      <c r="T843"/>
      <c r="U843"/>
      <c r="V843"/>
      <c r="W843"/>
      <c r="X843"/>
      <c r="Y843"/>
      <c r="Z843"/>
      <c r="AA843"/>
      <c r="AB843" s="23"/>
      <c r="AC843" s="24"/>
      <c r="AD843" s="25"/>
      <c r="AE843" s="23"/>
      <c r="AF843" s="23"/>
      <c r="AG843" s="26"/>
    </row>
    <row r="844" spans="1:33" s="27" customFormat="1" ht="15.6" x14ac:dyDescent="0.3">
      <c r="A844"/>
      <c r="B844"/>
      <c r="C844"/>
      <c r="D844"/>
      <c r="E844"/>
      <c r="F844"/>
      <c r="G844"/>
      <c r="H844"/>
      <c r="I844"/>
      <c r="J844"/>
      <c r="K844"/>
      <c r="L844"/>
      <c r="M844"/>
      <c r="N844"/>
      <c r="O844"/>
      <c r="P844"/>
      <c r="Q844"/>
      <c r="R844"/>
      <c r="S844"/>
      <c r="T844"/>
      <c r="U844"/>
      <c r="V844"/>
      <c r="W844"/>
      <c r="X844"/>
      <c r="Y844"/>
      <c r="Z844"/>
      <c r="AA844"/>
    </row>
    <row r="845" spans="1:33" s="27" customFormat="1" ht="15.6" x14ac:dyDescent="0.3">
      <c r="A845"/>
      <c r="B845"/>
      <c r="C845"/>
      <c r="D845"/>
      <c r="E845"/>
      <c r="F845"/>
      <c r="G845"/>
      <c r="H845"/>
      <c r="I845"/>
      <c r="J845"/>
      <c r="K845"/>
      <c r="L845"/>
      <c r="M845"/>
      <c r="N845"/>
      <c r="O845"/>
      <c r="P845"/>
      <c r="Q845"/>
      <c r="R845"/>
      <c r="S845"/>
      <c r="T845"/>
      <c r="U845"/>
      <c r="V845"/>
      <c r="W845"/>
      <c r="X845"/>
      <c r="Y845"/>
      <c r="Z845"/>
      <c r="AA845"/>
    </row>
    <row r="846" spans="1:33" s="27" customFormat="1" ht="15.6" x14ac:dyDescent="0.3">
      <c r="A846"/>
      <c r="B846"/>
      <c r="C846"/>
      <c r="D846"/>
      <c r="E846"/>
      <c r="F846"/>
      <c r="G846"/>
      <c r="H846"/>
      <c r="I846"/>
      <c r="J846"/>
      <c r="K846"/>
      <c r="L846"/>
      <c r="M846"/>
      <c r="N846"/>
      <c r="O846"/>
      <c r="P846"/>
      <c r="Q846"/>
      <c r="R846"/>
      <c r="S846"/>
      <c r="T846"/>
      <c r="U846"/>
      <c r="V846"/>
      <c r="W846"/>
      <c r="X846"/>
      <c r="Y846"/>
      <c r="Z846"/>
      <c r="AA846"/>
    </row>
    <row r="847" spans="1:33" s="27" customFormat="1" ht="15.6" x14ac:dyDescent="0.3">
      <c r="A847"/>
      <c r="B847"/>
      <c r="C847"/>
      <c r="D847"/>
      <c r="E847"/>
      <c r="F847"/>
      <c r="G847"/>
      <c r="H847"/>
      <c r="I847"/>
      <c r="J847"/>
      <c r="K847"/>
      <c r="L847"/>
      <c r="M847"/>
      <c r="N847"/>
      <c r="O847"/>
      <c r="P847"/>
      <c r="Q847"/>
      <c r="R847"/>
      <c r="S847"/>
      <c r="T847"/>
      <c r="U847"/>
      <c r="V847"/>
      <c r="W847"/>
      <c r="X847"/>
      <c r="Y847"/>
      <c r="Z847"/>
      <c r="AA847"/>
    </row>
    <row r="848" spans="1:33" s="27" customFormat="1" ht="15.6" x14ac:dyDescent="0.3">
      <c r="A848"/>
      <c r="B848"/>
      <c r="C848"/>
      <c r="D848"/>
      <c r="E848"/>
      <c r="F848"/>
      <c r="G848"/>
      <c r="H848"/>
      <c r="I848"/>
      <c r="J848"/>
      <c r="K848"/>
      <c r="L848"/>
      <c r="M848"/>
      <c r="N848"/>
      <c r="O848"/>
      <c r="P848"/>
      <c r="Q848"/>
      <c r="R848"/>
      <c r="S848"/>
      <c r="T848"/>
      <c r="U848"/>
      <c r="V848"/>
      <c r="W848"/>
      <c r="X848"/>
      <c r="Y848"/>
      <c r="Z848"/>
      <c r="AA848"/>
    </row>
    <row r="849" spans="1:27" s="27" customFormat="1" ht="15.6" x14ac:dyDescent="0.3">
      <c r="A849"/>
      <c r="B849"/>
      <c r="C849"/>
      <c r="D849"/>
      <c r="E849"/>
      <c r="F849"/>
      <c r="G849"/>
      <c r="H849"/>
      <c r="I849"/>
      <c r="J849"/>
      <c r="K849"/>
      <c r="L849"/>
      <c r="M849"/>
      <c r="N849"/>
      <c r="O849"/>
      <c r="P849"/>
      <c r="Q849"/>
      <c r="R849"/>
      <c r="S849"/>
      <c r="T849"/>
      <c r="U849"/>
      <c r="V849"/>
      <c r="W849"/>
      <c r="X849"/>
      <c r="Y849"/>
      <c r="Z849"/>
      <c r="AA849"/>
    </row>
    <row r="850" spans="1:27" s="27" customFormat="1" ht="15.6" x14ac:dyDescent="0.3">
      <c r="A850"/>
      <c r="B850"/>
      <c r="C850"/>
      <c r="D850"/>
      <c r="E850"/>
      <c r="F850"/>
      <c r="G850"/>
      <c r="H850"/>
      <c r="I850"/>
      <c r="J850"/>
      <c r="K850"/>
      <c r="L850"/>
      <c r="M850"/>
      <c r="N850"/>
      <c r="O850"/>
      <c r="P850"/>
      <c r="Q850"/>
      <c r="R850"/>
      <c r="S850"/>
      <c r="T850"/>
      <c r="U850"/>
      <c r="V850"/>
      <c r="W850"/>
      <c r="X850"/>
      <c r="Y850"/>
      <c r="Z850"/>
      <c r="AA85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958C5-7408-4A81-8B6F-7987D853F899}">
  <dimension ref="A1:GH160"/>
  <sheetViews>
    <sheetView workbookViewId="0">
      <selection activeCell="E2" sqref="E2:E160"/>
    </sheetView>
  </sheetViews>
  <sheetFormatPr defaultRowHeight="14.4" x14ac:dyDescent="0.3"/>
  <sheetData>
    <row r="1" spans="1:189" s="46" customFormat="1" ht="21.6" thickBot="1" x14ac:dyDescent="0.45">
      <c r="A1" s="17" t="s">
        <v>1005</v>
      </c>
      <c r="B1"/>
      <c r="C1" s="33" t="s">
        <v>1006</v>
      </c>
      <c r="D1" s="34" t="s">
        <v>1007</v>
      </c>
      <c r="E1" s="35" t="s">
        <v>107</v>
      </c>
      <c r="F1" s="36" t="s">
        <v>84</v>
      </c>
      <c r="G1" s="36" t="s">
        <v>85</v>
      </c>
      <c r="H1" s="36" t="s">
        <v>86</v>
      </c>
      <c r="I1" s="36" t="s">
        <v>87</v>
      </c>
      <c r="J1" s="36" t="s">
        <v>88</v>
      </c>
      <c r="K1" s="36" t="s">
        <v>89</v>
      </c>
      <c r="L1" s="36" t="s">
        <v>90</v>
      </c>
      <c r="M1" s="36" t="s">
        <v>91</v>
      </c>
      <c r="N1" s="36" t="s">
        <v>92</v>
      </c>
      <c r="O1" s="36" t="s">
        <v>93</v>
      </c>
      <c r="P1" s="36" t="s">
        <v>94</v>
      </c>
      <c r="Q1" s="37" t="s">
        <v>95</v>
      </c>
      <c r="R1" s="38"/>
      <c r="S1" s="36" t="s">
        <v>1072</v>
      </c>
      <c r="T1" s="36" t="s">
        <v>1073</v>
      </c>
      <c r="U1" s="36" t="s">
        <v>1074</v>
      </c>
      <c r="V1" s="39" t="s">
        <v>77</v>
      </c>
      <c r="W1" s="36" t="s">
        <v>78</v>
      </c>
      <c r="X1" s="36" t="s">
        <v>79</v>
      </c>
      <c r="Y1" s="36" t="s">
        <v>80</v>
      </c>
      <c r="Z1" s="36" t="s">
        <v>1075</v>
      </c>
      <c r="AA1" s="36" t="s">
        <v>1076</v>
      </c>
      <c r="AB1" s="36" t="s">
        <v>1077</v>
      </c>
      <c r="AC1" s="40"/>
      <c r="AD1" s="41"/>
      <c r="AE1" s="41"/>
      <c r="AF1" s="42"/>
      <c r="AG1" s="43"/>
      <c r="AH1" s="44"/>
      <c r="AI1" s="44"/>
      <c r="AJ1" s="44"/>
      <c r="AK1" s="44"/>
      <c r="AL1" s="44"/>
      <c r="AM1" s="43"/>
      <c r="AN1" s="43"/>
      <c r="AO1" s="44"/>
      <c r="AP1" s="44"/>
      <c r="AQ1" s="44"/>
      <c r="AR1" s="45"/>
      <c r="AS1" s="45"/>
      <c r="AT1" s="44"/>
      <c r="AU1" s="45"/>
      <c r="AV1" s="45"/>
      <c r="AW1" s="45"/>
      <c r="AX1" s="45"/>
      <c r="AY1" s="45"/>
      <c r="AZ1" s="45"/>
      <c r="BB1" s="47"/>
      <c r="BC1" s="44"/>
      <c r="BD1" s="48"/>
      <c r="BE1" s="48"/>
      <c r="BF1" s="48"/>
      <c r="BG1" s="48"/>
      <c r="BH1" s="48"/>
      <c r="BI1" s="48"/>
      <c r="BJ1" s="48"/>
      <c r="BK1" s="48"/>
      <c r="BL1" s="41"/>
      <c r="BM1" s="49"/>
      <c r="BN1" s="49"/>
      <c r="BO1" s="49"/>
      <c r="BP1" s="49"/>
      <c r="BQ1" s="49"/>
      <c r="BR1" s="49"/>
      <c r="BS1" s="49"/>
      <c r="BT1" s="49"/>
      <c r="BU1" s="49"/>
      <c r="BV1" s="49"/>
      <c r="BW1" s="49"/>
      <c r="BX1" s="49"/>
      <c r="BY1" s="40"/>
      <c r="BZ1" s="50"/>
      <c r="CA1" s="49"/>
      <c r="CB1" s="49"/>
      <c r="CC1" s="49"/>
      <c r="CD1" s="49"/>
      <c r="CE1" s="49"/>
      <c r="CF1" s="49"/>
      <c r="CG1" s="49"/>
      <c r="CH1" s="49"/>
      <c r="CI1" s="49"/>
      <c r="CJ1" s="49"/>
      <c r="CK1" s="49"/>
      <c r="CL1" s="49"/>
      <c r="CM1" s="40"/>
      <c r="CN1" s="40"/>
      <c r="CO1" s="40"/>
      <c r="CP1" s="40"/>
      <c r="CQ1" s="40"/>
      <c r="CR1" s="40"/>
      <c r="CS1" s="40"/>
      <c r="CT1" s="40"/>
      <c r="CU1" s="40"/>
      <c r="CV1" s="40"/>
      <c r="CW1" s="40"/>
      <c r="CX1" s="40"/>
      <c r="CY1" s="40"/>
      <c r="CZ1" s="40"/>
      <c r="DA1" s="40"/>
      <c r="DB1" s="51"/>
      <c r="DC1" s="51"/>
      <c r="DD1" s="51"/>
      <c r="DE1" s="51"/>
      <c r="DF1" s="51"/>
      <c r="DG1" s="51"/>
      <c r="DH1" s="51"/>
      <c r="DI1" s="51"/>
      <c r="DJ1" s="51"/>
      <c r="DK1" s="51"/>
      <c r="DL1" s="51"/>
      <c r="DM1" s="51"/>
      <c r="DN1" s="51"/>
      <c r="DO1" s="51"/>
      <c r="DP1" s="51"/>
      <c r="DQ1" s="51"/>
      <c r="DR1" s="51"/>
      <c r="DS1" s="51"/>
      <c r="DT1" s="51"/>
      <c r="DU1" s="51"/>
      <c r="DV1" s="51"/>
      <c r="DW1" s="51"/>
      <c r="DX1" s="51"/>
      <c r="DY1" s="51"/>
      <c r="DZ1" s="51"/>
      <c r="EA1" s="51"/>
      <c r="EB1" s="51"/>
      <c r="EC1" s="51"/>
      <c r="ED1" s="51"/>
      <c r="EE1" s="51"/>
      <c r="EF1" s="51"/>
      <c r="EG1" s="51"/>
      <c r="EH1" s="51"/>
      <c r="EI1" s="51"/>
      <c r="EJ1" s="51"/>
      <c r="EK1" s="51"/>
      <c r="EL1"/>
      <c r="EM1" s="51"/>
      <c r="EN1" s="51"/>
      <c r="EO1" s="51"/>
      <c r="EP1" s="51"/>
      <c r="EQ1" s="51"/>
      <c r="ER1" s="51"/>
      <c r="ES1" s="51"/>
      <c r="ET1" s="51"/>
      <c r="EU1" s="51"/>
      <c r="EV1" s="51"/>
      <c r="EW1" s="51"/>
      <c r="EX1" s="51"/>
      <c r="EY1" s="51"/>
      <c r="EZ1" s="51"/>
      <c r="FA1" s="52"/>
      <c r="FE1" s="53"/>
      <c r="FM1" s="54"/>
      <c r="FN1" s="54"/>
      <c r="FO1" s="54"/>
      <c r="FP1" s="54"/>
      <c r="FQ1" s="54"/>
      <c r="FR1" s="54"/>
      <c r="FS1" s="54"/>
      <c r="FT1" s="54"/>
      <c r="FU1" s="54"/>
      <c r="FV1" s="54"/>
      <c r="FX1" s="54"/>
      <c r="FY1" s="54"/>
      <c r="FZ1" s="54"/>
      <c r="GA1" s="55"/>
      <c r="GB1" s="54"/>
      <c r="GC1" s="54"/>
      <c r="GD1" s="54"/>
      <c r="GG1" s="41"/>
    </row>
    <row r="2" spans="1:189" s="56" customFormat="1" ht="18" customHeight="1" x14ac:dyDescent="0.3">
      <c r="A2" s="56" t="s">
        <v>1008</v>
      </c>
      <c r="B2" s="56" t="s">
        <v>1009</v>
      </c>
      <c r="C2" s="57">
        <v>950</v>
      </c>
      <c r="D2" s="57">
        <v>12</v>
      </c>
      <c r="E2" s="56">
        <f>C2+273.15</f>
        <v>1223.1500000000001</v>
      </c>
      <c r="F2" s="58">
        <v>55.3</v>
      </c>
      <c r="G2" s="58">
        <v>0.68</v>
      </c>
      <c r="H2" s="58">
        <v>15.4</v>
      </c>
      <c r="I2" s="58">
        <v>5.91</v>
      </c>
      <c r="J2" s="58">
        <v>0.22</v>
      </c>
      <c r="K2" s="58">
        <v>1.6</v>
      </c>
      <c r="L2" s="58">
        <v>6.04</v>
      </c>
      <c r="M2" s="58">
        <v>2.88</v>
      </c>
      <c r="N2" s="58">
        <v>1.45</v>
      </c>
      <c r="O2" s="58"/>
      <c r="P2" s="58"/>
      <c r="Q2" s="58">
        <v>9.1</v>
      </c>
      <c r="S2" s="58">
        <v>41</v>
      </c>
      <c r="T2" s="58">
        <v>1.51</v>
      </c>
      <c r="U2" s="58">
        <v>15.1</v>
      </c>
      <c r="V2" s="58">
        <v>13.8</v>
      </c>
      <c r="W2" s="58">
        <v>0.36</v>
      </c>
      <c r="X2" s="58">
        <v>11.6</v>
      </c>
      <c r="Y2" s="58">
        <v>10.8</v>
      </c>
      <c r="Z2" s="58">
        <v>2.13</v>
      </c>
      <c r="AA2" s="58">
        <v>0.78</v>
      </c>
      <c r="AB2" s="58"/>
      <c r="AD2" s="59"/>
      <c r="AE2" s="60"/>
      <c r="AF2" s="61"/>
      <c r="AG2" s="59"/>
      <c r="AH2" s="59"/>
      <c r="AI2" s="59"/>
      <c r="AJ2" s="60"/>
      <c r="AK2" s="62"/>
      <c r="AL2" s="62"/>
      <c r="AM2" s="62"/>
      <c r="AN2" s="62"/>
      <c r="AO2" s="62"/>
      <c r="AP2" s="62"/>
      <c r="AQ2" s="63"/>
      <c r="AR2" s="62"/>
      <c r="AS2" s="62"/>
      <c r="AT2" s="63"/>
      <c r="AU2" s="59"/>
      <c r="AV2" s="59"/>
      <c r="AW2" s="59"/>
      <c r="AX2" s="59"/>
      <c r="AY2" s="59"/>
      <c r="AZ2" s="59"/>
      <c r="BA2" s="60"/>
      <c r="BB2" s="64"/>
      <c r="BC2" s="64"/>
      <c r="BD2" s="59"/>
      <c r="BE2" s="59"/>
      <c r="BF2" s="59"/>
      <c r="BG2" s="59"/>
      <c r="BH2" s="59"/>
      <c r="BI2" s="59"/>
      <c r="BJ2" s="59"/>
      <c r="BK2" s="59"/>
      <c r="BL2" s="57"/>
      <c r="BM2" s="57"/>
      <c r="BN2" s="57"/>
      <c r="BO2" s="57"/>
      <c r="BP2" s="57"/>
      <c r="BQ2" s="57"/>
      <c r="BR2" s="57"/>
      <c r="BS2" s="57"/>
      <c r="BT2" s="57"/>
      <c r="BU2" s="57"/>
      <c r="BV2" s="57"/>
      <c r="BW2" s="57"/>
      <c r="BX2" s="57"/>
      <c r="CA2" s="57"/>
      <c r="CB2" s="57"/>
      <c r="CC2" s="57"/>
      <c r="CD2" s="57"/>
      <c r="CE2" s="57"/>
      <c r="CF2" s="57"/>
      <c r="CG2" s="57"/>
      <c r="CH2" s="57"/>
      <c r="CI2" s="57"/>
      <c r="CJ2" s="57"/>
      <c r="CK2" s="57"/>
      <c r="CL2" s="57"/>
      <c r="CP2"/>
      <c r="CQ2"/>
      <c r="CR2"/>
      <c r="CS2"/>
      <c r="CT2"/>
      <c r="CU2"/>
      <c r="CV2"/>
      <c r="CW2"/>
      <c r="CX2"/>
      <c r="CY2"/>
      <c r="CZ2"/>
      <c r="EM2" s="57"/>
      <c r="EN2" s="57"/>
      <c r="EO2" s="57"/>
      <c r="EP2" s="57"/>
      <c r="EQ2" s="57"/>
      <c r="ER2" s="57"/>
      <c r="ES2" s="57"/>
      <c r="ET2" s="57"/>
      <c r="EU2" s="57"/>
      <c r="EV2" s="57"/>
      <c r="EW2" s="57"/>
      <c r="FG2" s="65"/>
      <c r="FH2" s="65"/>
      <c r="FL2" s="57"/>
      <c r="FX2" s="57"/>
      <c r="FY2" s="57"/>
      <c r="FZ2" s="57"/>
      <c r="GA2" s="66"/>
      <c r="GB2" s="66"/>
      <c r="GE2" s="66"/>
      <c r="GG2" s="57"/>
    </row>
    <row r="3" spans="1:189" s="56" customFormat="1" ht="18" customHeight="1" x14ac:dyDescent="0.3">
      <c r="A3" s="56" t="s">
        <v>1008</v>
      </c>
      <c r="B3" s="56" t="s">
        <v>1009</v>
      </c>
      <c r="C3" s="57">
        <v>900</v>
      </c>
      <c r="D3" s="57">
        <v>12</v>
      </c>
      <c r="E3" s="56">
        <f t="shared" ref="E3:E66" si="0">C3+273.15</f>
        <v>1173.1500000000001</v>
      </c>
      <c r="F3" s="58">
        <v>61.6</v>
      </c>
      <c r="G3" s="58">
        <v>0.5</v>
      </c>
      <c r="H3" s="58">
        <v>16.399999999999999</v>
      </c>
      <c r="I3" s="58">
        <v>3.26</v>
      </c>
      <c r="J3" s="58">
        <v>0.06</v>
      </c>
      <c r="K3" s="58">
        <v>0.82</v>
      </c>
      <c r="L3" s="58">
        <v>4.87</v>
      </c>
      <c r="M3" s="58">
        <v>3.08</v>
      </c>
      <c r="N3" s="58">
        <v>1.9</v>
      </c>
      <c r="O3" s="58"/>
      <c r="P3" s="58"/>
      <c r="Q3" s="58">
        <v>8.6999999999999993</v>
      </c>
      <c r="S3" s="58">
        <v>40.700000000000003</v>
      </c>
      <c r="T3" s="58">
        <v>1.65</v>
      </c>
      <c r="U3" s="58">
        <v>15</v>
      </c>
      <c r="V3" s="58">
        <v>16.5</v>
      </c>
      <c r="W3" s="58">
        <v>0.25</v>
      </c>
      <c r="X3" s="58">
        <v>10.1</v>
      </c>
      <c r="Y3" s="58">
        <v>10.5</v>
      </c>
      <c r="Z3" s="58">
        <v>2.08</v>
      </c>
      <c r="AA3" s="58">
        <v>0.7</v>
      </c>
      <c r="AB3" s="58"/>
      <c r="AD3" s="59"/>
      <c r="AE3" s="60"/>
      <c r="AF3" s="61"/>
      <c r="AG3" s="59"/>
      <c r="AH3" s="59"/>
      <c r="AI3" s="59"/>
      <c r="AJ3" s="60"/>
      <c r="AK3" s="62"/>
      <c r="AL3" s="62"/>
      <c r="AM3" s="62"/>
      <c r="AN3" s="62"/>
      <c r="AO3" s="62"/>
      <c r="AP3" s="62"/>
      <c r="AQ3" s="63"/>
      <c r="AR3" s="62"/>
      <c r="AS3" s="62"/>
      <c r="AT3" s="63"/>
      <c r="AU3" s="59"/>
      <c r="AV3" s="59"/>
      <c r="AW3" s="59"/>
      <c r="AX3" s="59"/>
      <c r="AY3" s="59"/>
      <c r="AZ3" s="59"/>
      <c r="BA3" s="60"/>
      <c r="BB3" s="64"/>
      <c r="BC3" s="64"/>
      <c r="BD3" s="59"/>
      <c r="BE3" s="59"/>
      <c r="BF3" s="59"/>
      <c r="BG3" s="59"/>
      <c r="BH3" s="59"/>
      <c r="BI3" s="59"/>
      <c r="BJ3" s="59"/>
      <c r="BK3" s="59"/>
      <c r="BL3" s="57"/>
      <c r="BM3" s="57"/>
      <c r="BN3" s="57"/>
      <c r="BO3" s="57"/>
      <c r="BP3" s="57"/>
      <c r="BQ3" s="57"/>
      <c r="BR3" s="57"/>
      <c r="BS3" s="57"/>
      <c r="BT3" s="57"/>
      <c r="BU3" s="57"/>
      <c r="BV3" s="57"/>
      <c r="BW3" s="57"/>
      <c r="BX3" s="57"/>
      <c r="CA3" s="57"/>
      <c r="CB3" s="57"/>
      <c r="CC3" s="57"/>
      <c r="CD3" s="57"/>
      <c r="CE3" s="57"/>
      <c r="CF3" s="57"/>
      <c r="CG3" s="57"/>
      <c r="CH3" s="57"/>
      <c r="CI3" s="57"/>
      <c r="CJ3" s="57"/>
      <c r="CK3" s="57"/>
      <c r="CL3" s="57"/>
      <c r="CP3"/>
      <c r="CQ3"/>
      <c r="CR3"/>
      <c r="CS3"/>
      <c r="CT3"/>
      <c r="CU3"/>
      <c r="CV3"/>
      <c r="CW3"/>
      <c r="CX3"/>
      <c r="CY3"/>
      <c r="CZ3"/>
      <c r="EM3" s="57"/>
      <c r="EN3" s="57"/>
      <c r="EO3" s="57"/>
      <c r="EP3" s="57"/>
      <c r="EQ3" s="57"/>
      <c r="ER3" s="57"/>
      <c r="ES3" s="57"/>
      <c r="ET3" s="57"/>
      <c r="EU3" s="57"/>
      <c r="EV3" s="57"/>
      <c r="EW3" s="57"/>
      <c r="FG3" s="65"/>
      <c r="FH3" s="65"/>
      <c r="FL3" s="57"/>
      <c r="FX3" s="57"/>
      <c r="FY3" s="57"/>
      <c r="FZ3" s="57"/>
      <c r="GA3" s="66"/>
      <c r="GB3" s="66"/>
      <c r="GE3" s="66"/>
      <c r="GG3" s="57"/>
    </row>
    <row r="4" spans="1:189" s="56" customFormat="1" ht="18" customHeight="1" x14ac:dyDescent="0.3">
      <c r="A4" s="56" t="s">
        <v>1008</v>
      </c>
      <c r="B4" s="56" t="s">
        <v>1009</v>
      </c>
      <c r="C4" s="57">
        <v>850</v>
      </c>
      <c r="D4" s="57">
        <v>12</v>
      </c>
      <c r="E4" s="56">
        <f t="shared" si="0"/>
        <v>1123.1500000000001</v>
      </c>
      <c r="F4" s="58">
        <v>60.3</v>
      </c>
      <c r="G4" s="58">
        <v>0.3</v>
      </c>
      <c r="H4" s="58">
        <v>16.5</v>
      </c>
      <c r="I4" s="58">
        <v>2.31</v>
      </c>
      <c r="J4" s="58">
        <v>0.06</v>
      </c>
      <c r="K4" s="58">
        <v>0.54</v>
      </c>
      <c r="L4" s="58">
        <v>5.0199999999999996</v>
      </c>
      <c r="M4" s="58">
        <v>2.88</v>
      </c>
      <c r="N4" s="58">
        <v>1.67</v>
      </c>
      <c r="O4" s="58"/>
      <c r="P4" s="58"/>
      <c r="Q4" s="58">
        <v>11</v>
      </c>
      <c r="S4" s="58">
        <v>40.5</v>
      </c>
      <c r="T4" s="58">
        <v>1.31</v>
      </c>
      <c r="U4" s="58">
        <v>15.2</v>
      </c>
      <c r="V4" s="58">
        <v>16.8</v>
      </c>
      <c r="W4" s="58">
        <v>0.35</v>
      </c>
      <c r="X4" s="58">
        <v>9.4</v>
      </c>
      <c r="Y4" s="58">
        <v>10.9</v>
      </c>
      <c r="Z4" s="58">
        <v>2.2200000000000002</v>
      </c>
      <c r="AA4" s="58">
        <v>0.82</v>
      </c>
      <c r="AB4" s="58"/>
      <c r="AD4" s="59"/>
      <c r="AE4" s="60"/>
      <c r="AF4" s="61"/>
      <c r="AG4" s="59"/>
      <c r="AH4" s="59"/>
      <c r="AI4" s="59"/>
      <c r="AJ4" s="60"/>
      <c r="AK4" s="62"/>
      <c r="AL4" s="62"/>
      <c r="AM4" s="62"/>
      <c r="AN4" s="62"/>
      <c r="AO4" s="62"/>
      <c r="AP4" s="62"/>
      <c r="AQ4" s="63"/>
      <c r="AR4" s="62"/>
      <c r="AS4" s="62"/>
      <c r="AT4" s="63"/>
      <c r="AU4" s="59"/>
      <c r="AV4" s="59"/>
      <c r="AW4" s="59"/>
      <c r="AX4" s="59"/>
      <c r="AY4" s="59"/>
      <c r="AZ4" s="59"/>
      <c r="BA4" s="60"/>
      <c r="BB4" s="64"/>
      <c r="BC4" s="64"/>
      <c r="BD4" s="59"/>
      <c r="BE4" s="59"/>
      <c r="BF4" s="59"/>
      <c r="BG4" s="59"/>
      <c r="BH4" s="59"/>
      <c r="BI4" s="59"/>
      <c r="BJ4" s="59"/>
      <c r="BK4" s="59"/>
      <c r="BL4" s="57"/>
      <c r="BM4" s="57"/>
      <c r="BN4" s="57"/>
      <c r="BO4" s="57"/>
      <c r="BP4" s="57"/>
      <c r="BQ4" s="57"/>
      <c r="BR4" s="57"/>
      <c r="BS4" s="57"/>
      <c r="BT4" s="57"/>
      <c r="BU4" s="57"/>
      <c r="BV4" s="57"/>
      <c r="BW4" s="57"/>
      <c r="BX4" s="57"/>
      <c r="CA4" s="57"/>
      <c r="CB4" s="57"/>
      <c r="CC4" s="57"/>
      <c r="CD4" s="57"/>
      <c r="CE4" s="57"/>
      <c r="CF4" s="57"/>
      <c r="CG4" s="57"/>
      <c r="CH4" s="57"/>
      <c r="CI4" s="57"/>
      <c r="CJ4" s="57"/>
      <c r="CK4" s="57"/>
      <c r="CL4" s="57"/>
      <c r="CP4"/>
      <c r="CQ4"/>
      <c r="CR4"/>
      <c r="CS4"/>
      <c r="CT4"/>
      <c r="CU4"/>
      <c r="CV4"/>
      <c r="CW4"/>
      <c r="CX4"/>
      <c r="CY4"/>
      <c r="CZ4"/>
      <c r="EM4" s="57"/>
      <c r="EN4" s="57"/>
      <c r="EO4" s="57"/>
      <c r="EP4" s="57"/>
      <c r="EQ4" s="57"/>
      <c r="ER4" s="57"/>
      <c r="ES4" s="57"/>
      <c r="ET4" s="57"/>
      <c r="EU4" s="57"/>
      <c r="EV4" s="57"/>
      <c r="EW4" s="57"/>
      <c r="FG4" s="65"/>
      <c r="FH4" s="65"/>
      <c r="FL4" s="57"/>
      <c r="FX4" s="57"/>
      <c r="FY4" s="57"/>
      <c r="FZ4" s="57"/>
      <c r="GA4" s="66"/>
      <c r="GB4" s="66"/>
      <c r="GE4" s="66"/>
      <c r="GG4" s="57"/>
    </row>
    <row r="5" spans="1:189" s="56" customFormat="1" ht="18" customHeight="1" x14ac:dyDescent="0.3">
      <c r="A5" s="56" t="s">
        <v>1008</v>
      </c>
      <c r="B5" s="56" t="s">
        <v>1009</v>
      </c>
      <c r="C5" s="57">
        <v>900</v>
      </c>
      <c r="D5" s="57">
        <v>12</v>
      </c>
      <c r="E5" s="56">
        <f t="shared" si="0"/>
        <v>1173.1500000000001</v>
      </c>
      <c r="F5" s="58">
        <v>54.8</v>
      </c>
      <c r="G5" s="58">
        <v>0.56999999999999995</v>
      </c>
      <c r="H5" s="58">
        <v>16.399999999999999</v>
      </c>
      <c r="I5" s="58">
        <v>3.23</v>
      </c>
      <c r="J5" s="58">
        <v>0.14000000000000001</v>
      </c>
      <c r="K5" s="58">
        <v>0.77</v>
      </c>
      <c r="L5" s="58">
        <v>5.55</v>
      </c>
      <c r="M5" s="58">
        <v>2.2000000000000002</v>
      </c>
      <c r="N5" s="58">
        <v>1.43</v>
      </c>
      <c r="O5" s="58"/>
      <c r="P5" s="58"/>
      <c r="Q5" s="58">
        <v>11</v>
      </c>
      <c r="S5" s="58">
        <v>40</v>
      </c>
      <c r="T5" s="58">
        <v>1.85</v>
      </c>
      <c r="U5" s="58">
        <v>16</v>
      </c>
      <c r="V5" s="58">
        <v>15.5</v>
      </c>
      <c r="W5" s="58">
        <v>0.37</v>
      </c>
      <c r="X5" s="58">
        <v>9.48</v>
      </c>
      <c r="Y5" s="58">
        <v>10.6</v>
      </c>
      <c r="Z5" s="58">
        <v>1.9</v>
      </c>
      <c r="AA5" s="58">
        <v>0.82</v>
      </c>
      <c r="AB5" s="58"/>
      <c r="AD5" s="59"/>
      <c r="AE5" s="60"/>
      <c r="AF5" s="61"/>
      <c r="AG5" s="59"/>
      <c r="AH5" s="59"/>
      <c r="AI5" s="59"/>
      <c r="AJ5" s="60"/>
      <c r="AK5" s="62"/>
      <c r="AL5" s="62"/>
      <c r="AM5" s="62"/>
      <c r="AN5" s="62"/>
      <c r="AO5" s="62"/>
      <c r="AP5" s="62"/>
      <c r="AQ5" s="63"/>
      <c r="AR5" s="62"/>
      <c r="AS5" s="62"/>
      <c r="AT5" s="63"/>
      <c r="AU5" s="59"/>
      <c r="AV5" s="59"/>
      <c r="AW5" s="59"/>
      <c r="AX5" s="59"/>
      <c r="AY5" s="59"/>
      <c r="AZ5" s="59"/>
      <c r="BA5" s="60"/>
      <c r="BB5" s="64"/>
      <c r="BC5" s="64"/>
      <c r="BD5" s="59"/>
      <c r="BE5" s="59"/>
      <c r="BF5" s="59"/>
      <c r="BG5" s="59"/>
      <c r="BH5" s="59"/>
      <c r="BI5" s="59"/>
      <c r="BJ5" s="59"/>
      <c r="BK5" s="59"/>
      <c r="BL5" s="57"/>
      <c r="BM5" s="57"/>
      <c r="BN5" s="57"/>
      <c r="BO5" s="57"/>
      <c r="BP5" s="57"/>
      <c r="BQ5" s="57"/>
      <c r="BR5" s="57"/>
      <c r="BS5" s="57"/>
      <c r="BT5" s="57"/>
      <c r="BU5" s="57"/>
      <c r="BV5" s="57"/>
      <c r="BW5" s="57"/>
      <c r="BX5" s="57"/>
      <c r="CA5" s="57"/>
      <c r="CB5" s="57"/>
      <c r="CC5" s="57"/>
      <c r="CD5" s="57"/>
      <c r="CE5" s="57"/>
      <c r="CF5" s="57"/>
      <c r="CG5" s="57"/>
      <c r="CH5" s="57"/>
      <c r="CI5" s="57"/>
      <c r="CJ5" s="57"/>
      <c r="CK5" s="57"/>
      <c r="CL5" s="57"/>
      <c r="CP5"/>
      <c r="CQ5"/>
      <c r="CR5"/>
      <c r="CS5"/>
      <c r="CT5"/>
      <c r="CU5"/>
      <c r="CV5"/>
      <c r="CW5"/>
      <c r="CX5"/>
      <c r="CY5"/>
      <c r="CZ5"/>
      <c r="EM5" s="57"/>
      <c r="EN5" s="57"/>
      <c r="EO5" s="57"/>
      <c r="EP5" s="57"/>
      <c r="EQ5" s="57"/>
      <c r="ER5" s="57"/>
      <c r="ES5" s="57"/>
      <c r="ET5" s="57"/>
      <c r="EU5" s="57"/>
      <c r="EV5" s="57"/>
      <c r="EW5" s="57"/>
      <c r="FG5" s="65"/>
      <c r="FH5" s="65"/>
      <c r="FL5" s="57"/>
      <c r="FX5" s="57"/>
      <c r="FY5" s="57"/>
      <c r="FZ5" s="57"/>
      <c r="GA5" s="66"/>
      <c r="GB5" s="66"/>
      <c r="GE5" s="66"/>
      <c r="GG5" s="57"/>
    </row>
    <row r="6" spans="1:189" s="56" customFormat="1" ht="18" customHeight="1" x14ac:dyDescent="0.3">
      <c r="A6" s="56" t="s">
        <v>1008</v>
      </c>
      <c r="B6" s="56" t="s">
        <v>1009</v>
      </c>
      <c r="C6" s="57">
        <v>850</v>
      </c>
      <c r="D6" s="57">
        <v>12</v>
      </c>
      <c r="E6" s="56">
        <f t="shared" si="0"/>
        <v>1123.1500000000001</v>
      </c>
      <c r="F6" s="58">
        <v>65.8</v>
      </c>
      <c r="G6" s="58">
        <v>0.23</v>
      </c>
      <c r="H6" s="58">
        <v>13.7</v>
      </c>
      <c r="I6" s="58">
        <v>1.94</v>
      </c>
      <c r="J6" s="58">
        <v>0.09</v>
      </c>
      <c r="K6" s="58">
        <v>0.26</v>
      </c>
      <c r="L6" s="58">
        <v>3.3</v>
      </c>
      <c r="M6" s="58">
        <v>1.01</v>
      </c>
      <c r="N6" s="58">
        <v>1.98</v>
      </c>
      <c r="O6" s="58"/>
      <c r="P6" s="58"/>
      <c r="Q6" s="58">
        <v>9.6</v>
      </c>
      <c r="S6" s="58">
        <v>41.4</v>
      </c>
      <c r="T6" s="58">
        <v>1.67</v>
      </c>
      <c r="U6" s="58">
        <v>13.6</v>
      </c>
      <c r="V6" s="58">
        <v>18.100000000000001</v>
      </c>
      <c r="W6" s="58">
        <v>0.49</v>
      </c>
      <c r="X6" s="58">
        <v>8.48</v>
      </c>
      <c r="Y6" s="58">
        <v>10.4</v>
      </c>
      <c r="Z6" s="58">
        <v>1.73</v>
      </c>
      <c r="AA6" s="58">
        <v>0.69</v>
      </c>
      <c r="AB6" s="58"/>
      <c r="AD6" s="59"/>
      <c r="AE6" s="60"/>
      <c r="AF6" s="61"/>
      <c r="AG6" s="59"/>
      <c r="AH6" s="59"/>
      <c r="AI6" s="59"/>
      <c r="AJ6" s="60"/>
      <c r="AK6" s="62"/>
      <c r="AL6" s="62"/>
      <c r="AM6" s="62"/>
      <c r="AN6" s="62"/>
      <c r="AO6" s="62"/>
      <c r="AP6" s="62"/>
      <c r="AQ6" s="63"/>
      <c r="AR6" s="62"/>
      <c r="AS6" s="62"/>
      <c r="AT6" s="63"/>
      <c r="AU6" s="59"/>
      <c r="AV6" s="59"/>
      <c r="AW6" s="59"/>
      <c r="AX6" s="59"/>
      <c r="AY6" s="59"/>
      <c r="AZ6" s="59"/>
      <c r="BA6" s="60"/>
      <c r="BB6" s="64"/>
      <c r="BC6" s="64"/>
      <c r="BD6" s="59"/>
      <c r="BE6" s="59"/>
      <c r="BF6" s="59"/>
      <c r="BG6" s="59"/>
      <c r="BH6" s="59"/>
      <c r="BI6" s="59"/>
      <c r="BJ6" s="59"/>
      <c r="BK6" s="59"/>
      <c r="BL6" s="57"/>
      <c r="BM6" s="57"/>
      <c r="BN6" s="57"/>
      <c r="BO6" s="57"/>
      <c r="BP6" s="57"/>
      <c r="BQ6" s="57"/>
      <c r="BR6" s="57"/>
      <c r="BS6" s="57"/>
      <c r="BT6" s="57"/>
      <c r="BU6" s="57"/>
      <c r="BV6" s="57"/>
      <c r="BW6" s="57"/>
      <c r="BX6" s="57"/>
      <c r="CA6" s="57"/>
      <c r="CB6" s="57"/>
      <c r="CC6" s="57"/>
      <c r="CD6" s="57"/>
      <c r="CE6" s="57"/>
      <c r="CF6" s="57"/>
      <c r="CG6" s="57"/>
      <c r="CH6" s="57"/>
      <c r="CI6" s="57"/>
      <c r="CJ6" s="57"/>
      <c r="CK6" s="57"/>
      <c r="CL6" s="57"/>
      <c r="CP6"/>
      <c r="CQ6"/>
      <c r="CR6"/>
      <c r="CS6"/>
      <c r="CT6"/>
      <c r="CU6"/>
      <c r="CV6"/>
      <c r="CW6"/>
      <c r="CX6"/>
      <c r="CY6"/>
      <c r="CZ6"/>
      <c r="EM6" s="57"/>
      <c r="EN6" s="57"/>
      <c r="EO6" s="57"/>
      <c r="EP6" s="57"/>
      <c r="EQ6" s="57"/>
      <c r="ER6" s="57"/>
      <c r="ES6" s="57"/>
      <c r="ET6" s="57"/>
      <c r="EU6" s="57"/>
      <c r="EV6" s="57"/>
      <c r="EW6" s="57"/>
      <c r="FG6" s="65"/>
      <c r="FH6" s="65"/>
      <c r="FL6" s="57"/>
      <c r="FX6" s="57"/>
      <c r="FY6" s="57"/>
      <c r="FZ6" s="57"/>
      <c r="GA6" s="66"/>
      <c r="GB6" s="66"/>
      <c r="GE6" s="66"/>
      <c r="GG6" s="57"/>
    </row>
    <row r="7" spans="1:189" s="56" customFormat="1" ht="18" customHeight="1" x14ac:dyDescent="0.3">
      <c r="A7" s="56" t="s">
        <v>1008</v>
      </c>
      <c r="B7" s="56" t="s">
        <v>1009</v>
      </c>
      <c r="C7" s="57">
        <v>950</v>
      </c>
      <c r="D7" s="57">
        <v>8</v>
      </c>
      <c r="E7" s="56">
        <f t="shared" si="0"/>
        <v>1223.1500000000001</v>
      </c>
      <c r="F7" s="58">
        <v>54</v>
      </c>
      <c r="G7" s="58">
        <v>0.84</v>
      </c>
      <c r="H7" s="58">
        <v>16.100000000000001</v>
      </c>
      <c r="I7" s="58">
        <v>6.2</v>
      </c>
      <c r="J7" s="58">
        <v>0.26</v>
      </c>
      <c r="K7" s="58">
        <v>2.0299999999999998</v>
      </c>
      <c r="L7" s="58">
        <v>6.26</v>
      </c>
      <c r="M7" s="58">
        <v>2.92</v>
      </c>
      <c r="N7" s="58">
        <v>1.47</v>
      </c>
      <c r="O7" s="58"/>
      <c r="P7" s="58"/>
      <c r="Q7" s="58">
        <v>7.6</v>
      </c>
      <c r="S7" s="58">
        <v>42.5</v>
      </c>
      <c r="T7" s="58">
        <v>2.92</v>
      </c>
      <c r="U7" s="58">
        <v>12.5</v>
      </c>
      <c r="V7" s="58">
        <v>12.5</v>
      </c>
      <c r="W7" s="58">
        <v>0.4</v>
      </c>
      <c r="X7" s="58">
        <v>13.2</v>
      </c>
      <c r="Y7" s="58">
        <v>10.5</v>
      </c>
      <c r="Z7" s="58">
        <v>2.2400000000000002</v>
      </c>
      <c r="AA7" s="58">
        <v>0.51</v>
      </c>
      <c r="AB7" s="58"/>
      <c r="AD7" s="59"/>
      <c r="AE7" s="60"/>
      <c r="AF7" s="61"/>
      <c r="AG7" s="59"/>
      <c r="AH7" s="59"/>
      <c r="AI7" s="59"/>
      <c r="AJ7" s="60"/>
      <c r="AK7" s="62"/>
      <c r="AL7" s="62"/>
      <c r="AM7" s="62"/>
      <c r="AN7" s="62"/>
      <c r="AO7" s="62"/>
      <c r="AP7" s="62"/>
      <c r="AQ7" s="63"/>
      <c r="AR7" s="62"/>
      <c r="AS7" s="62"/>
      <c r="AT7" s="63"/>
      <c r="AU7" s="59"/>
      <c r="AV7" s="59"/>
      <c r="AW7" s="59"/>
      <c r="AX7" s="59"/>
      <c r="AY7" s="59"/>
      <c r="AZ7" s="59"/>
      <c r="BA7" s="60"/>
      <c r="BB7" s="64"/>
      <c r="BC7" s="64"/>
      <c r="BD7" s="59"/>
      <c r="BE7" s="59"/>
      <c r="BF7" s="59"/>
      <c r="BG7" s="59"/>
      <c r="BH7" s="59"/>
      <c r="BI7" s="59"/>
      <c r="BJ7" s="59"/>
      <c r="BK7" s="59"/>
      <c r="BL7" s="57"/>
      <c r="BM7" s="57"/>
      <c r="BN7" s="57"/>
      <c r="BO7" s="57"/>
      <c r="BP7" s="57"/>
      <c r="BQ7" s="57"/>
      <c r="BR7" s="57"/>
      <c r="BS7" s="57"/>
      <c r="BT7" s="57"/>
      <c r="BU7" s="57"/>
      <c r="BV7" s="57"/>
      <c r="BW7" s="57"/>
      <c r="BX7" s="57"/>
      <c r="CA7" s="57"/>
      <c r="CB7" s="57"/>
      <c r="CC7" s="57"/>
      <c r="CD7" s="57"/>
      <c r="CE7" s="57"/>
      <c r="CF7" s="57"/>
      <c r="CG7" s="57"/>
      <c r="CH7" s="57"/>
      <c r="CI7" s="57"/>
      <c r="CJ7" s="57"/>
      <c r="CK7" s="57"/>
      <c r="CL7" s="57"/>
      <c r="CP7"/>
      <c r="CQ7"/>
      <c r="CR7"/>
      <c r="CS7"/>
      <c r="CT7"/>
      <c r="CU7"/>
      <c r="CV7"/>
      <c r="CW7"/>
      <c r="CX7"/>
      <c r="CY7"/>
      <c r="CZ7"/>
      <c r="EM7" s="57"/>
      <c r="EN7" s="57"/>
      <c r="EO7" s="57"/>
      <c r="EP7" s="57"/>
      <c r="EQ7" s="57"/>
      <c r="ER7" s="57"/>
      <c r="ES7" s="57"/>
      <c r="ET7" s="57"/>
      <c r="EU7" s="57"/>
      <c r="EV7" s="57"/>
      <c r="EW7" s="57"/>
      <c r="FG7" s="65"/>
      <c r="FH7" s="65"/>
      <c r="FL7" s="57"/>
      <c r="FX7" s="57"/>
      <c r="FY7" s="57"/>
      <c r="FZ7" s="57"/>
      <c r="GA7" s="66"/>
      <c r="GB7" s="66"/>
      <c r="GE7" s="66"/>
      <c r="GG7" s="57"/>
    </row>
    <row r="8" spans="1:189" s="56" customFormat="1" ht="18" customHeight="1" x14ac:dyDescent="0.3">
      <c r="A8" s="56" t="s">
        <v>1008</v>
      </c>
      <c r="B8" s="56" t="s">
        <v>1009</v>
      </c>
      <c r="C8" s="57">
        <v>900</v>
      </c>
      <c r="D8" s="57">
        <v>8</v>
      </c>
      <c r="E8" s="56">
        <f t="shared" si="0"/>
        <v>1173.1500000000001</v>
      </c>
      <c r="F8" s="58">
        <v>59.4</v>
      </c>
      <c r="G8" s="58">
        <v>0.46</v>
      </c>
      <c r="H8" s="58">
        <v>16.3</v>
      </c>
      <c r="I8" s="58">
        <v>3.62</v>
      </c>
      <c r="J8" s="58">
        <v>0.16</v>
      </c>
      <c r="K8" s="58">
        <v>1</v>
      </c>
      <c r="L8" s="58">
        <v>5.37</v>
      </c>
      <c r="M8" s="58">
        <v>2.2999999999999998</v>
      </c>
      <c r="N8" s="58">
        <v>1.62</v>
      </c>
      <c r="O8" s="58"/>
      <c r="P8" s="58"/>
      <c r="Q8" s="58">
        <v>11.7</v>
      </c>
      <c r="S8" s="58">
        <v>42.1</v>
      </c>
      <c r="T8" s="58">
        <v>1.91</v>
      </c>
      <c r="U8" s="58">
        <v>13.9</v>
      </c>
      <c r="V8" s="58">
        <v>17.3</v>
      </c>
      <c r="W8" s="58">
        <v>0.39</v>
      </c>
      <c r="X8" s="58">
        <v>10.4</v>
      </c>
      <c r="Y8" s="58">
        <v>10.1</v>
      </c>
      <c r="Z8" s="58">
        <v>1.84</v>
      </c>
      <c r="AA8" s="58">
        <v>0.57999999999999996</v>
      </c>
      <c r="AB8" s="58"/>
      <c r="AD8" s="59"/>
      <c r="AE8" s="60"/>
      <c r="AF8" s="61"/>
      <c r="AG8" s="59"/>
      <c r="AH8" s="59"/>
      <c r="AI8" s="59"/>
      <c r="AJ8" s="60"/>
      <c r="AK8" s="62"/>
      <c r="AL8" s="62"/>
      <c r="AM8" s="62"/>
      <c r="AN8" s="62"/>
      <c r="AO8" s="62"/>
      <c r="AP8" s="62"/>
      <c r="AQ8" s="63"/>
      <c r="AR8" s="62"/>
      <c r="AS8" s="62"/>
      <c r="AT8" s="63"/>
      <c r="AU8" s="59"/>
      <c r="AV8" s="59"/>
      <c r="AW8" s="59"/>
      <c r="AX8" s="59"/>
      <c r="AY8" s="59"/>
      <c r="AZ8" s="59"/>
      <c r="BA8" s="60"/>
      <c r="BB8" s="64"/>
      <c r="BC8" s="64"/>
      <c r="BD8" s="59"/>
      <c r="BE8" s="59"/>
      <c r="BF8" s="59"/>
      <c r="BG8" s="59"/>
      <c r="BH8" s="59"/>
      <c r="BI8" s="59"/>
      <c r="BJ8" s="59"/>
      <c r="BK8" s="59"/>
      <c r="BL8" s="57"/>
      <c r="BM8" s="57"/>
      <c r="BN8" s="57"/>
      <c r="BO8" s="57"/>
      <c r="BP8" s="57"/>
      <c r="BQ8" s="57"/>
      <c r="BR8" s="57"/>
      <c r="BS8" s="57"/>
      <c r="BT8" s="57"/>
      <c r="BU8" s="57"/>
      <c r="BV8" s="57"/>
      <c r="BW8" s="57"/>
      <c r="BX8" s="57"/>
      <c r="CA8" s="57"/>
      <c r="CB8" s="57"/>
      <c r="CC8" s="57"/>
      <c r="CD8" s="57"/>
      <c r="CE8" s="57"/>
      <c r="CF8" s="57"/>
      <c r="CG8" s="57"/>
      <c r="CH8" s="57"/>
      <c r="CI8" s="57"/>
      <c r="CJ8" s="57"/>
      <c r="CK8" s="57"/>
      <c r="CL8" s="57"/>
      <c r="CP8"/>
      <c r="CQ8"/>
      <c r="CR8"/>
      <c r="CS8"/>
      <c r="CT8"/>
      <c r="CU8"/>
      <c r="CV8"/>
      <c r="CW8"/>
      <c r="CX8"/>
      <c r="CY8"/>
      <c r="CZ8"/>
      <c r="EM8" s="57"/>
      <c r="EN8" s="57"/>
      <c r="EO8" s="57"/>
      <c r="EP8" s="57"/>
      <c r="EQ8" s="57"/>
      <c r="ER8" s="57"/>
      <c r="ES8" s="57"/>
      <c r="ET8" s="57"/>
      <c r="EU8" s="57"/>
      <c r="EV8" s="57"/>
      <c r="EW8" s="57"/>
      <c r="FG8" s="65"/>
      <c r="FH8" s="65"/>
      <c r="FL8" s="57"/>
      <c r="FX8" s="57"/>
      <c r="FY8" s="57"/>
      <c r="FZ8" s="57"/>
      <c r="GA8" s="66"/>
      <c r="GB8" s="66"/>
      <c r="GE8" s="66"/>
      <c r="GG8" s="57"/>
    </row>
    <row r="9" spans="1:189" s="56" customFormat="1" ht="18" customHeight="1" x14ac:dyDescent="0.3">
      <c r="A9" s="56" t="s">
        <v>1008</v>
      </c>
      <c r="B9" s="56" t="s">
        <v>1009</v>
      </c>
      <c r="C9" s="57">
        <v>850</v>
      </c>
      <c r="D9" s="57">
        <v>8</v>
      </c>
      <c r="E9" s="56">
        <f t="shared" si="0"/>
        <v>1123.1500000000001</v>
      </c>
      <c r="F9" s="58">
        <v>59.7</v>
      </c>
      <c r="G9" s="58">
        <v>0.4</v>
      </c>
      <c r="H9" s="58">
        <v>16</v>
      </c>
      <c r="I9" s="58">
        <v>4.37</v>
      </c>
      <c r="J9" s="58">
        <v>0.22</v>
      </c>
      <c r="K9" s="58">
        <v>0.75</v>
      </c>
      <c r="L9" s="58">
        <v>5.23</v>
      </c>
      <c r="M9" s="58">
        <v>2.36</v>
      </c>
      <c r="N9" s="58">
        <v>1.84</v>
      </c>
      <c r="O9" s="58"/>
      <c r="P9" s="58"/>
      <c r="Q9" s="58">
        <v>12.3</v>
      </c>
      <c r="S9" s="58">
        <v>42.1</v>
      </c>
      <c r="T9" s="58">
        <v>1.56</v>
      </c>
      <c r="U9" s="58">
        <v>14.1</v>
      </c>
      <c r="V9" s="58">
        <v>18.3</v>
      </c>
      <c r="W9" s="58">
        <v>0.42</v>
      </c>
      <c r="X9" s="58">
        <v>8.9700000000000006</v>
      </c>
      <c r="Y9" s="58">
        <v>10.3</v>
      </c>
      <c r="Z9" s="58">
        <v>1.85</v>
      </c>
      <c r="AA9" s="58">
        <v>0.63</v>
      </c>
      <c r="AB9" s="58"/>
      <c r="AD9" s="59"/>
      <c r="AE9" s="60"/>
      <c r="AF9" s="61"/>
      <c r="AG9" s="59"/>
      <c r="AH9" s="59"/>
      <c r="AI9" s="59"/>
      <c r="AJ9" s="60"/>
      <c r="AK9" s="62"/>
      <c r="AL9" s="62"/>
      <c r="AM9" s="62"/>
      <c r="AN9" s="62"/>
      <c r="AO9" s="62"/>
      <c r="AP9" s="62"/>
      <c r="AQ9" s="63"/>
      <c r="AR9" s="62"/>
      <c r="AS9" s="62"/>
      <c r="AT9" s="63"/>
      <c r="AU9" s="59"/>
      <c r="AV9" s="59"/>
      <c r="AW9" s="59"/>
      <c r="AX9" s="59"/>
      <c r="AY9" s="59"/>
      <c r="AZ9" s="59"/>
      <c r="BA9" s="60"/>
      <c r="BB9" s="64"/>
      <c r="BC9" s="64"/>
      <c r="BD9" s="59"/>
      <c r="BE9" s="59"/>
      <c r="BF9" s="59"/>
      <c r="BG9" s="59"/>
      <c r="BH9" s="59"/>
      <c r="BI9" s="59"/>
      <c r="BJ9" s="59"/>
      <c r="BK9" s="59"/>
      <c r="BL9" s="57"/>
      <c r="BM9" s="57"/>
      <c r="BN9" s="57"/>
      <c r="BO9" s="57"/>
      <c r="BP9" s="57"/>
      <c r="BQ9" s="57"/>
      <c r="BR9" s="57"/>
      <c r="BS9" s="57"/>
      <c r="BT9" s="57"/>
      <c r="BU9" s="57"/>
      <c r="BV9" s="57"/>
      <c r="BW9" s="57"/>
      <c r="BX9" s="57"/>
      <c r="CA9" s="57"/>
      <c r="CB9" s="57"/>
      <c r="CC9" s="57"/>
      <c r="CD9" s="57"/>
      <c r="CE9" s="57"/>
      <c r="CF9" s="57"/>
      <c r="CG9" s="57"/>
      <c r="CH9" s="57"/>
      <c r="CI9" s="57"/>
      <c r="CJ9" s="57"/>
      <c r="CK9" s="57"/>
      <c r="CL9" s="57"/>
      <c r="CP9"/>
      <c r="CQ9"/>
      <c r="CR9"/>
      <c r="CS9"/>
      <c r="CT9"/>
      <c r="CU9"/>
      <c r="CV9"/>
      <c r="CW9"/>
      <c r="CX9"/>
      <c r="CY9"/>
      <c r="CZ9"/>
      <c r="EM9" s="57"/>
      <c r="EN9" s="57"/>
      <c r="EO9" s="57"/>
      <c r="EP9" s="57"/>
      <c r="EQ9" s="57"/>
      <c r="ER9" s="57"/>
      <c r="ES9" s="57"/>
      <c r="ET9" s="57"/>
      <c r="EU9" s="57"/>
      <c r="EV9" s="57"/>
      <c r="EW9" s="57"/>
      <c r="FG9" s="65"/>
      <c r="FH9" s="65"/>
      <c r="FL9" s="57"/>
      <c r="FX9" s="57"/>
      <c r="FY9" s="57"/>
      <c r="FZ9" s="57"/>
      <c r="GA9" s="66"/>
      <c r="GB9" s="66"/>
      <c r="GE9" s="66"/>
      <c r="GG9" s="57"/>
    </row>
    <row r="10" spans="1:189" s="56" customFormat="1" ht="18" customHeight="1" x14ac:dyDescent="0.3">
      <c r="A10" s="56" t="s">
        <v>1008</v>
      </c>
      <c r="B10" s="56" t="s">
        <v>1009</v>
      </c>
      <c r="C10" s="57">
        <v>800</v>
      </c>
      <c r="D10" s="57">
        <v>8</v>
      </c>
      <c r="E10" s="56">
        <f t="shared" si="0"/>
        <v>1073.1500000000001</v>
      </c>
      <c r="F10" s="58">
        <v>67.599999999999994</v>
      </c>
      <c r="G10" s="58">
        <v>0.14000000000000001</v>
      </c>
      <c r="H10" s="58">
        <v>13.6</v>
      </c>
      <c r="I10" s="58">
        <v>2.1800000000000002</v>
      </c>
      <c r="J10" s="58">
        <v>0.1</v>
      </c>
      <c r="K10" s="58">
        <v>0.37</v>
      </c>
      <c r="L10" s="58">
        <v>2.66</v>
      </c>
      <c r="M10" s="58">
        <v>2.64</v>
      </c>
      <c r="N10" s="58">
        <v>2.37</v>
      </c>
      <c r="O10" s="58"/>
      <c r="P10" s="58"/>
      <c r="Q10" s="58">
        <v>15.3</v>
      </c>
      <c r="S10" s="58">
        <v>43.1</v>
      </c>
      <c r="T10" s="58">
        <v>1.1200000000000001</v>
      </c>
      <c r="U10" s="58">
        <v>12.8</v>
      </c>
      <c r="V10" s="58">
        <v>18.5</v>
      </c>
      <c r="W10" s="58">
        <v>0.45</v>
      </c>
      <c r="X10" s="58">
        <v>8.76</v>
      </c>
      <c r="Y10" s="58">
        <v>10.3</v>
      </c>
      <c r="Z10" s="58">
        <v>1.61</v>
      </c>
      <c r="AA10" s="58">
        <v>0.63</v>
      </c>
      <c r="AB10" s="58"/>
      <c r="AD10" s="59"/>
      <c r="AE10" s="60"/>
      <c r="AF10" s="61"/>
      <c r="AG10" s="59"/>
      <c r="AH10" s="59"/>
      <c r="AI10" s="59"/>
      <c r="AJ10" s="60"/>
      <c r="AK10" s="62"/>
      <c r="AL10" s="62"/>
      <c r="AM10" s="62"/>
      <c r="AN10" s="62"/>
      <c r="AO10" s="62"/>
      <c r="AP10" s="62"/>
      <c r="AQ10" s="63"/>
      <c r="AR10" s="62"/>
      <c r="AS10" s="62"/>
      <c r="AT10" s="63"/>
      <c r="AU10" s="59"/>
      <c r="AV10" s="59"/>
      <c r="AW10" s="59"/>
      <c r="AX10" s="59"/>
      <c r="AY10" s="59"/>
      <c r="AZ10" s="59"/>
      <c r="BA10" s="60"/>
      <c r="BB10" s="64"/>
      <c r="BC10" s="64"/>
      <c r="BD10" s="59"/>
      <c r="BE10" s="59"/>
      <c r="BF10" s="59"/>
      <c r="BG10" s="59"/>
      <c r="BH10" s="59"/>
      <c r="BI10" s="59"/>
      <c r="BJ10" s="59"/>
      <c r="BK10" s="59"/>
      <c r="BL10" s="57"/>
      <c r="BM10" s="57"/>
      <c r="BN10" s="57"/>
      <c r="BO10" s="57"/>
      <c r="BP10" s="57"/>
      <c r="BQ10" s="57"/>
      <c r="BR10" s="57"/>
      <c r="BS10" s="57"/>
      <c r="BT10" s="57"/>
      <c r="BU10" s="57"/>
      <c r="BV10" s="57"/>
      <c r="BW10" s="57"/>
      <c r="BX10" s="57"/>
      <c r="CA10" s="57"/>
      <c r="CB10" s="57"/>
      <c r="CC10" s="57"/>
      <c r="CD10" s="57"/>
      <c r="CE10" s="57"/>
      <c r="CF10" s="57"/>
      <c r="CG10" s="57"/>
      <c r="CH10" s="57"/>
      <c r="CI10" s="57"/>
      <c r="CJ10" s="57"/>
      <c r="CK10" s="57"/>
      <c r="CL10" s="57"/>
      <c r="CP10"/>
      <c r="CQ10"/>
      <c r="CR10"/>
      <c r="CS10"/>
      <c r="CT10"/>
      <c r="CU10"/>
      <c r="CV10"/>
      <c r="CW10"/>
      <c r="CX10"/>
      <c r="CY10"/>
      <c r="CZ10"/>
      <c r="EM10" s="57"/>
      <c r="EN10" s="57"/>
      <c r="EO10" s="57"/>
      <c r="EP10" s="57"/>
      <c r="EQ10" s="57"/>
      <c r="ER10" s="57"/>
      <c r="ES10" s="57"/>
      <c r="ET10" s="57"/>
      <c r="EU10" s="57"/>
      <c r="EV10" s="57"/>
      <c r="EW10" s="57"/>
      <c r="FG10" s="65"/>
      <c r="FH10" s="65"/>
      <c r="FL10" s="57"/>
      <c r="FX10" s="57"/>
      <c r="FY10" s="57"/>
      <c r="FZ10" s="57"/>
      <c r="GA10" s="66"/>
      <c r="GB10" s="66"/>
      <c r="GE10" s="66"/>
      <c r="GG10" s="57"/>
    </row>
    <row r="11" spans="1:189" s="56" customFormat="1" ht="18" customHeight="1" x14ac:dyDescent="0.3">
      <c r="A11" s="56" t="s">
        <v>1008</v>
      </c>
      <c r="B11" s="56" t="s">
        <v>1009</v>
      </c>
      <c r="C11" s="57">
        <v>950</v>
      </c>
      <c r="D11" s="57">
        <v>8</v>
      </c>
      <c r="E11" s="56">
        <f t="shared" si="0"/>
        <v>1223.1500000000001</v>
      </c>
      <c r="F11" s="58">
        <v>55.7</v>
      </c>
      <c r="G11" s="58">
        <v>0.68</v>
      </c>
      <c r="H11" s="58">
        <v>16.600000000000001</v>
      </c>
      <c r="I11" s="58">
        <v>6</v>
      </c>
      <c r="J11" s="58">
        <v>0.3</v>
      </c>
      <c r="K11" s="58">
        <v>1.57</v>
      </c>
      <c r="L11" s="58">
        <v>5.8</v>
      </c>
      <c r="M11" s="58">
        <v>2.5499999999999998</v>
      </c>
      <c r="N11" s="58">
        <v>1.51</v>
      </c>
      <c r="O11" s="58"/>
      <c r="P11" s="58"/>
      <c r="Q11" s="58">
        <v>7.6</v>
      </c>
      <c r="S11" s="58">
        <v>41.4</v>
      </c>
      <c r="T11" s="58">
        <v>1.97</v>
      </c>
      <c r="U11" s="58">
        <v>14.1</v>
      </c>
      <c r="V11" s="58">
        <v>16.899999999999999</v>
      </c>
      <c r="W11" s="58">
        <v>0.41</v>
      </c>
      <c r="X11" s="58">
        <v>10.1</v>
      </c>
      <c r="Y11" s="58">
        <v>10</v>
      </c>
      <c r="Z11" s="58">
        <v>2.09</v>
      </c>
      <c r="AA11" s="58">
        <v>0.56999999999999995</v>
      </c>
      <c r="AB11" s="58"/>
      <c r="AD11" s="59"/>
      <c r="AE11" s="60"/>
      <c r="AF11" s="61"/>
      <c r="AG11" s="59"/>
      <c r="AH11" s="59"/>
      <c r="AI11" s="59"/>
      <c r="AJ11" s="60"/>
      <c r="AK11" s="62"/>
      <c r="AL11" s="62"/>
      <c r="AM11" s="62"/>
      <c r="AN11" s="62"/>
      <c r="AO11" s="62"/>
      <c r="AP11" s="62"/>
      <c r="AQ11" s="63"/>
      <c r="AR11" s="62"/>
      <c r="AS11" s="62"/>
      <c r="AT11" s="63"/>
      <c r="AU11" s="59"/>
      <c r="AV11" s="59"/>
      <c r="AW11" s="59"/>
      <c r="AX11" s="59"/>
      <c r="AY11" s="59"/>
      <c r="AZ11" s="59"/>
      <c r="BA11" s="60"/>
      <c r="BB11" s="64"/>
      <c r="BC11" s="64"/>
      <c r="BD11" s="59"/>
      <c r="BE11" s="59"/>
      <c r="BF11" s="59"/>
      <c r="BG11" s="59"/>
      <c r="BH11" s="59"/>
      <c r="BI11" s="59"/>
      <c r="BJ11" s="59"/>
      <c r="BK11" s="59"/>
      <c r="BL11" s="57"/>
      <c r="BM11" s="57"/>
      <c r="BN11" s="57"/>
      <c r="BO11" s="57"/>
      <c r="BP11" s="57"/>
      <c r="BQ11" s="57"/>
      <c r="BR11" s="57"/>
      <c r="BS11" s="57"/>
      <c r="BT11" s="57"/>
      <c r="BU11" s="57"/>
      <c r="BV11" s="57"/>
      <c r="BW11" s="57"/>
      <c r="BX11" s="57"/>
      <c r="CA11" s="57"/>
      <c r="CB11" s="57"/>
      <c r="CC11" s="57"/>
      <c r="CD11" s="57"/>
      <c r="CE11" s="57"/>
      <c r="CF11" s="57"/>
      <c r="CG11" s="57"/>
      <c r="CH11" s="57"/>
      <c r="CI11" s="57"/>
      <c r="CJ11" s="57"/>
      <c r="CK11" s="57"/>
      <c r="CL11" s="57"/>
      <c r="CP11"/>
      <c r="CQ11"/>
      <c r="CR11"/>
      <c r="CS11"/>
      <c r="CT11"/>
      <c r="CU11"/>
      <c r="CV11"/>
      <c r="CW11"/>
      <c r="CX11"/>
      <c r="CY11"/>
      <c r="CZ11"/>
      <c r="EM11" s="57"/>
      <c r="EN11" s="57"/>
      <c r="EO11" s="57"/>
      <c r="EP11" s="57"/>
      <c r="EQ11" s="57"/>
      <c r="ER11" s="57"/>
      <c r="ES11" s="57"/>
      <c r="ET11" s="57"/>
      <c r="EU11" s="57"/>
      <c r="EV11" s="57"/>
      <c r="EW11" s="57"/>
      <c r="FG11" s="65"/>
      <c r="FH11" s="65"/>
      <c r="FL11" s="57"/>
      <c r="FX11" s="57"/>
      <c r="FY11" s="57"/>
      <c r="FZ11" s="57"/>
      <c r="GA11" s="66"/>
      <c r="GB11" s="66"/>
      <c r="GE11" s="66"/>
      <c r="GG11" s="57"/>
    </row>
    <row r="12" spans="1:189" s="56" customFormat="1" ht="18" customHeight="1" x14ac:dyDescent="0.3">
      <c r="A12" s="56" t="s">
        <v>1008</v>
      </c>
      <c r="B12" s="56" t="s">
        <v>1009</v>
      </c>
      <c r="C12" s="57">
        <v>900</v>
      </c>
      <c r="D12" s="57">
        <v>8</v>
      </c>
      <c r="E12" s="56">
        <f t="shared" si="0"/>
        <v>1173.1500000000001</v>
      </c>
      <c r="F12" s="58">
        <v>57.9</v>
      </c>
      <c r="G12" s="58">
        <v>0.43</v>
      </c>
      <c r="H12" s="58">
        <v>15.9</v>
      </c>
      <c r="I12" s="58">
        <v>4.91</v>
      </c>
      <c r="J12" s="58">
        <v>0.21</v>
      </c>
      <c r="K12" s="58">
        <v>0.79</v>
      </c>
      <c r="L12" s="58">
        <v>4.71</v>
      </c>
      <c r="M12" s="58">
        <v>2.46</v>
      </c>
      <c r="N12" s="58">
        <v>1.8</v>
      </c>
      <c r="O12" s="58"/>
      <c r="P12" s="58"/>
      <c r="Q12" s="58">
        <v>9.8000000000000007</v>
      </c>
      <c r="S12" s="58">
        <v>41.5</v>
      </c>
      <c r="T12" s="58">
        <v>2.2400000000000002</v>
      </c>
      <c r="U12" s="58">
        <v>13.1</v>
      </c>
      <c r="V12" s="58">
        <v>19.100000000000001</v>
      </c>
      <c r="W12" s="58">
        <v>0.53</v>
      </c>
      <c r="X12" s="58">
        <v>9.14</v>
      </c>
      <c r="Y12" s="58">
        <v>9.82</v>
      </c>
      <c r="Z12" s="58">
        <v>2.12</v>
      </c>
      <c r="AA12" s="58">
        <v>0.6</v>
      </c>
      <c r="AB12" s="58"/>
      <c r="AD12" s="59"/>
      <c r="AE12" s="60"/>
      <c r="AF12" s="61"/>
      <c r="AG12" s="59"/>
      <c r="AH12" s="59"/>
      <c r="AI12" s="59"/>
      <c r="AJ12" s="60"/>
      <c r="AK12" s="62"/>
      <c r="AL12" s="62"/>
      <c r="AM12" s="62"/>
      <c r="AN12" s="62"/>
      <c r="AO12" s="62"/>
      <c r="AP12" s="62"/>
      <c r="AQ12" s="63"/>
      <c r="AR12" s="62"/>
      <c r="AS12" s="62"/>
      <c r="AT12" s="63"/>
      <c r="AU12" s="59"/>
      <c r="AV12" s="59"/>
      <c r="AW12" s="59"/>
      <c r="AX12" s="59"/>
      <c r="AY12" s="59"/>
      <c r="AZ12" s="59"/>
      <c r="BA12" s="60"/>
      <c r="BB12" s="64"/>
      <c r="BC12" s="64"/>
      <c r="BD12" s="59"/>
      <c r="BE12" s="59"/>
      <c r="BF12" s="59"/>
      <c r="BG12" s="59"/>
      <c r="BH12" s="59"/>
      <c r="BI12" s="59"/>
      <c r="BJ12" s="59"/>
      <c r="BK12" s="59"/>
      <c r="BL12" s="57"/>
      <c r="BM12" s="57"/>
      <c r="BN12" s="57"/>
      <c r="BO12" s="57"/>
      <c r="BP12" s="57"/>
      <c r="BQ12" s="57"/>
      <c r="BR12" s="57"/>
      <c r="BS12" s="57"/>
      <c r="BT12" s="57"/>
      <c r="BU12" s="57"/>
      <c r="BV12" s="57"/>
      <c r="BW12" s="57"/>
      <c r="BX12" s="57"/>
      <c r="CA12" s="57"/>
      <c r="CB12" s="57"/>
      <c r="CC12" s="57"/>
      <c r="CD12" s="57"/>
      <c r="CE12" s="57"/>
      <c r="CF12" s="57"/>
      <c r="CG12" s="57"/>
      <c r="CH12" s="57"/>
      <c r="CI12" s="57"/>
      <c r="CJ12" s="57"/>
      <c r="CK12" s="57"/>
      <c r="CL12" s="57"/>
      <c r="CP12"/>
      <c r="CQ12"/>
      <c r="CR12"/>
      <c r="CS12"/>
      <c r="CT12"/>
      <c r="CU12"/>
      <c r="CV12"/>
      <c r="CW12"/>
      <c r="CX12"/>
      <c r="CY12"/>
      <c r="CZ12"/>
      <c r="EM12" s="57"/>
      <c r="EN12" s="57"/>
      <c r="EO12" s="57"/>
      <c r="EP12" s="57"/>
      <c r="EQ12" s="57"/>
      <c r="ER12" s="57"/>
      <c r="ES12" s="57"/>
      <c r="ET12" s="57"/>
      <c r="EU12" s="57"/>
      <c r="EV12" s="57"/>
      <c r="EW12" s="57"/>
      <c r="FG12" s="65"/>
      <c r="FH12" s="65"/>
      <c r="FL12" s="57"/>
      <c r="FX12" s="57"/>
      <c r="FY12" s="57"/>
      <c r="FZ12" s="57"/>
      <c r="GA12" s="66"/>
      <c r="GB12" s="66"/>
      <c r="GE12" s="66"/>
      <c r="GG12" s="57"/>
    </row>
    <row r="13" spans="1:189" s="56" customFormat="1" ht="18" customHeight="1" x14ac:dyDescent="0.3">
      <c r="A13" s="56" t="s">
        <v>1008</v>
      </c>
      <c r="B13" s="56" t="s">
        <v>1009</v>
      </c>
      <c r="C13" s="57">
        <v>900</v>
      </c>
      <c r="D13" s="57">
        <v>8</v>
      </c>
      <c r="E13" s="56">
        <f t="shared" si="0"/>
        <v>1173.1500000000001</v>
      </c>
      <c r="F13" s="58">
        <v>62.6</v>
      </c>
      <c r="G13" s="58">
        <v>0.26</v>
      </c>
      <c r="H13" s="58">
        <v>16.3</v>
      </c>
      <c r="I13" s="58">
        <v>3.62</v>
      </c>
      <c r="J13" s="58">
        <v>0.15</v>
      </c>
      <c r="K13" s="58">
        <v>0.51</v>
      </c>
      <c r="L13" s="58">
        <v>4.2</v>
      </c>
      <c r="M13" s="58">
        <v>2.72</v>
      </c>
      <c r="N13" s="58">
        <v>2.63</v>
      </c>
      <c r="O13" s="58"/>
      <c r="P13" s="58"/>
      <c r="Q13" s="58">
        <v>10.6</v>
      </c>
      <c r="S13" s="58">
        <v>40.700000000000003</v>
      </c>
      <c r="T13" s="58">
        <v>1.46</v>
      </c>
      <c r="U13" s="58">
        <v>14.2</v>
      </c>
      <c r="V13" s="58">
        <v>19.899999999999999</v>
      </c>
      <c r="W13" s="58">
        <v>0.48</v>
      </c>
      <c r="X13" s="58">
        <v>7.7</v>
      </c>
      <c r="Y13" s="58">
        <v>9.94</v>
      </c>
      <c r="Z13" s="58">
        <v>2.12</v>
      </c>
      <c r="AA13" s="58">
        <v>0.61</v>
      </c>
      <c r="AB13" s="58"/>
      <c r="AD13" s="59"/>
      <c r="AE13" s="60"/>
      <c r="AF13" s="61"/>
      <c r="AG13" s="59"/>
      <c r="AH13" s="59"/>
      <c r="AI13" s="59"/>
      <c r="AJ13" s="60"/>
      <c r="AK13" s="62"/>
      <c r="AL13" s="62"/>
      <c r="AM13" s="62"/>
      <c r="AN13" s="62"/>
      <c r="AO13" s="62"/>
      <c r="AP13" s="62"/>
      <c r="AQ13" s="63"/>
      <c r="AR13" s="62"/>
      <c r="AS13" s="62"/>
      <c r="AT13" s="63"/>
      <c r="AU13" s="59"/>
      <c r="AV13" s="59"/>
      <c r="AW13" s="59"/>
      <c r="AX13" s="59"/>
      <c r="AY13" s="59"/>
      <c r="AZ13" s="59"/>
      <c r="BA13" s="60"/>
      <c r="BB13" s="64"/>
      <c r="BC13" s="64"/>
      <c r="BD13" s="59"/>
      <c r="BE13" s="59"/>
      <c r="BF13" s="59"/>
      <c r="BG13" s="59"/>
      <c r="BH13" s="59"/>
      <c r="BI13" s="59"/>
      <c r="BJ13" s="59"/>
      <c r="BK13" s="59"/>
      <c r="BL13" s="57"/>
      <c r="BM13" s="57"/>
      <c r="BN13" s="57"/>
      <c r="BO13" s="57"/>
      <c r="BP13" s="57"/>
      <c r="BQ13" s="57"/>
      <c r="BR13" s="57"/>
      <c r="BS13" s="57"/>
      <c r="BT13" s="57"/>
      <c r="BU13" s="57"/>
      <c r="BV13" s="57"/>
      <c r="BW13" s="57"/>
      <c r="BX13" s="57"/>
      <c r="CA13" s="57"/>
      <c r="CB13" s="57"/>
      <c r="CC13" s="57"/>
      <c r="CD13" s="57"/>
      <c r="CE13" s="57"/>
      <c r="CF13" s="57"/>
      <c r="CG13" s="57"/>
      <c r="CH13" s="57"/>
      <c r="CI13" s="57"/>
      <c r="CJ13" s="57"/>
      <c r="CK13" s="57"/>
      <c r="CL13" s="57"/>
      <c r="CP13"/>
      <c r="CQ13"/>
      <c r="CR13"/>
      <c r="CS13"/>
      <c r="CT13"/>
      <c r="CU13"/>
      <c r="CV13"/>
      <c r="CW13"/>
      <c r="CX13"/>
      <c r="CY13"/>
      <c r="CZ13"/>
      <c r="EM13" s="57"/>
      <c r="EN13" s="57"/>
      <c r="EO13" s="57"/>
      <c r="EP13" s="57"/>
      <c r="EQ13" s="57"/>
      <c r="ER13" s="57"/>
      <c r="ES13" s="57"/>
      <c r="ET13" s="57"/>
      <c r="EU13" s="57"/>
      <c r="EV13" s="57"/>
      <c r="EW13" s="57"/>
      <c r="FG13" s="65"/>
      <c r="FH13" s="65"/>
      <c r="FL13" s="57"/>
      <c r="FX13" s="57"/>
      <c r="FY13" s="57"/>
      <c r="FZ13" s="57"/>
      <c r="GA13" s="66"/>
      <c r="GB13" s="66"/>
      <c r="GE13" s="66"/>
      <c r="GG13" s="57"/>
    </row>
    <row r="14" spans="1:189" s="56" customFormat="1" ht="18" customHeight="1" x14ac:dyDescent="0.3">
      <c r="A14" s="56" t="s">
        <v>1008</v>
      </c>
      <c r="B14" s="56" t="s">
        <v>1009</v>
      </c>
      <c r="C14" s="57">
        <v>800</v>
      </c>
      <c r="D14" s="57">
        <v>8</v>
      </c>
      <c r="E14" s="56">
        <f t="shared" si="0"/>
        <v>1073.1500000000001</v>
      </c>
      <c r="F14" s="58">
        <v>63.4</v>
      </c>
      <c r="G14" s="58">
        <v>0.12</v>
      </c>
      <c r="H14" s="58">
        <v>13.8</v>
      </c>
      <c r="I14" s="58">
        <v>1.86</v>
      </c>
      <c r="J14" s="58">
        <v>0.13</v>
      </c>
      <c r="K14" s="58">
        <v>0.27</v>
      </c>
      <c r="L14" s="58">
        <v>2.5</v>
      </c>
      <c r="M14" s="58">
        <v>2.16</v>
      </c>
      <c r="N14" s="58">
        <v>2.4300000000000002</v>
      </c>
      <c r="O14" s="58"/>
      <c r="P14" s="58"/>
      <c r="Q14" s="58">
        <v>13</v>
      </c>
      <c r="S14" s="58">
        <v>43.1</v>
      </c>
      <c r="T14" s="58">
        <v>1.22</v>
      </c>
      <c r="U14" s="58">
        <v>11.8</v>
      </c>
      <c r="V14" s="58">
        <v>22.3</v>
      </c>
      <c r="W14" s="58">
        <v>0.54</v>
      </c>
      <c r="X14" s="58">
        <v>6.84</v>
      </c>
      <c r="Y14" s="58">
        <v>9.9</v>
      </c>
      <c r="Z14" s="58">
        <v>1.65</v>
      </c>
      <c r="AA14" s="58">
        <v>0.61</v>
      </c>
      <c r="AB14" s="58"/>
      <c r="AD14" s="59"/>
      <c r="AE14" s="60"/>
      <c r="AF14" s="61"/>
      <c r="AG14" s="59"/>
      <c r="AH14" s="59"/>
      <c r="AI14" s="59"/>
      <c r="AJ14" s="60"/>
      <c r="AK14" s="62"/>
      <c r="AL14" s="62"/>
      <c r="AM14" s="62"/>
      <c r="AN14" s="62"/>
      <c r="AO14" s="62"/>
      <c r="AP14" s="62"/>
      <c r="AQ14" s="63"/>
      <c r="AR14" s="62"/>
      <c r="AS14" s="62"/>
      <c r="AT14" s="63"/>
      <c r="AU14" s="59"/>
      <c r="AV14" s="59"/>
      <c r="AW14" s="59"/>
      <c r="AX14" s="59"/>
      <c r="AY14" s="59"/>
      <c r="AZ14" s="59"/>
      <c r="BA14" s="60"/>
      <c r="BB14" s="64"/>
      <c r="BC14" s="64"/>
      <c r="BD14" s="59"/>
      <c r="BE14" s="59"/>
      <c r="BF14" s="59"/>
      <c r="BG14" s="59"/>
      <c r="BH14" s="59"/>
      <c r="BI14" s="59"/>
      <c r="BJ14" s="59"/>
      <c r="BK14" s="59"/>
      <c r="BL14" s="57"/>
      <c r="BM14" s="57"/>
      <c r="BN14" s="57"/>
      <c r="BO14" s="57"/>
      <c r="BP14" s="57"/>
      <c r="BQ14" s="57"/>
      <c r="BR14" s="57"/>
      <c r="BS14" s="57"/>
      <c r="BT14" s="57"/>
      <c r="BU14" s="57"/>
      <c r="BV14" s="57"/>
      <c r="BW14" s="57"/>
      <c r="BX14" s="57"/>
      <c r="CA14" s="57"/>
      <c r="CB14" s="57"/>
      <c r="CC14" s="57"/>
      <c r="CD14" s="57"/>
      <c r="CE14" s="57"/>
      <c r="CF14" s="57"/>
      <c r="CG14" s="57"/>
      <c r="CH14" s="57"/>
      <c r="CI14" s="57"/>
      <c r="CJ14" s="57"/>
      <c r="CK14" s="57"/>
      <c r="CL14" s="57"/>
      <c r="CP14"/>
      <c r="CQ14"/>
      <c r="CR14"/>
      <c r="CS14"/>
      <c r="CT14"/>
      <c r="CU14"/>
      <c r="CV14"/>
      <c r="CW14"/>
      <c r="CX14"/>
      <c r="CY14"/>
      <c r="CZ14"/>
      <c r="EM14" s="57"/>
      <c r="EN14" s="57"/>
      <c r="EO14" s="57"/>
      <c r="EP14" s="57"/>
      <c r="EQ14" s="57"/>
      <c r="ER14" s="57"/>
      <c r="ES14" s="57"/>
      <c r="ET14" s="57"/>
      <c r="EU14" s="57"/>
      <c r="EV14" s="57"/>
      <c r="EW14" s="57"/>
      <c r="FG14" s="65"/>
      <c r="FH14" s="65"/>
      <c r="FL14" s="57"/>
      <c r="FX14" s="57"/>
      <c r="FY14" s="57"/>
      <c r="FZ14" s="57"/>
      <c r="GA14" s="66"/>
      <c r="GB14" s="66"/>
      <c r="GE14" s="66"/>
      <c r="GG14" s="57"/>
    </row>
    <row r="15" spans="1:189" s="56" customFormat="1" ht="18" customHeight="1" x14ac:dyDescent="0.3">
      <c r="A15" s="56" t="s">
        <v>1008</v>
      </c>
      <c r="B15" s="56" t="s">
        <v>1009</v>
      </c>
      <c r="C15" s="57">
        <v>800</v>
      </c>
      <c r="D15" s="57">
        <v>8</v>
      </c>
      <c r="E15" s="56">
        <f t="shared" si="0"/>
        <v>1073.1500000000001</v>
      </c>
      <c r="F15" s="58">
        <v>69.7</v>
      </c>
      <c r="G15" s="58">
        <v>0.12</v>
      </c>
      <c r="H15" s="58">
        <v>13.1</v>
      </c>
      <c r="I15" s="58">
        <v>1.75</v>
      </c>
      <c r="J15" s="58">
        <v>0.12</v>
      </c>
      <c r="K15" s="58">
        <v>0.17</v>
      </c>
      <c r="L15" s="58">
        <v>1.88</v>
      </c>
      <c r="M15" s="58">
        <v>1.94</v>
      </c>
      <c r="N15" s="58">
        <v>3.62</v>
      </c>
      <c r="O15" s="58"/>
      <c r="P15" s="58"/>
      <c r="Q15" s="58">
        <v>12.2</v>
      </c>
      <c r="S15" s="58">
        <v>43.5</v>
      </c>
      <c r="T15" s="58">
        <v>1.42</v>
      </c>
      <c r="U15" s="58">
        <v>13.1</v>
      </c>
      <c r="V15" s="58">
        <v>19.5</v>
      </c>
      <c r="W15" s="58">
        <v>0.66</v>
      </c>
      <c r="X15" s="58">
        <v>8.27</v>
      </c>
      <c r="Y15" s="58">
        <v>9.66</v>
      </c>
      <c r="Z15" s="58">
        <v>1.84</v>
      </c>
      <c r="AA15" s="58">
        <v>0.59</v>
      </c>
      <c r="AB15" s="58"/>
      <c r="AD15" s="59"/>
      <c r="AE15" s="60"/>
      <c r="AF15" s="61"/>
      <c r="AG15" s="59"/>
      <c r="AH15" s="59"/>
      <c r="AI15" s="59"/>
      <c r="AJ15" s="60"/>
      <c r="AK15" s="62"/>
      <c r="AL15" s="62"/>
      <c r="AM15" s="62"/>
      <c r="AN15" s="62"/>
      <c r="AO15" s="62"/>
      <c r="AP15" s="62"/>
      <c r="AQ15" s="63"/>
      <c r="AR15" s="62"/>
      <c r="AS15" s="62"/>
      <c r="AT15" s="63"/>
      <c r="AU15" s="59"/>
      <c r="AV15" s="59"/>
      <c r="AW15" s="59"/>
      <c r="AX15" s="59"/>
      <c r="AY15" s="59"/>
      <c r="AZ15" s="59"/>
      <c r="BA15" s="60"/>
      <c r="BB15" s="64"/>
      <c r="BC15" s="64"/>
      <c r="BD15" s="59"/>
      <c r="BE15" s="59"/>
      <c r="BF15" s="59"/>
      <c r="BG15" s="59"/>
      <c r="BH15" s="59"/>
      <c r="BI15" s="59"/>
      <c r="BJ15" s="59"/>
      <c r="BK15" s="59"/>
      <c r="BL15" s="57"/>
      <c r="BM15" s="57"/>
      <c r="BN15" s="57"/>
      <c r="BO15" s="57"/>
      <c r="BP15" s="57"/>
      <c r="BQ15" s="57"/>
      <c r="BR15" s="57"/>
      <c r="BS15" s="57"/>
      <c r="BT15" s="57"/>
      <c r="BU15" s="57"/>
      <c r="BV15" s="57"/>
      <c r="BW15" s="57"/>
      <c r="BX15" s="57"/>
      <c r="CA15" s="57"/>
      <c r="CB15" s="57"/>
      <c r="CC15" s="57"/>
      <c r="CD15" s="57"/>
      <c r="CE15" s="57"/>
      <c r="CF15" s="57"/>
      <c r="CG15" s="57"/>
      <c r="CH15" s="57"/>
      <c r="CI15" s="57"/>
      <c r="CJ15" s="57"/>
      <c r="CK15" s="57"/>
      <c r="CL15" s="57"/>
      <c r="CP15"/>
      <c r="CQ15"/>
      <c r="CR15"/>
      <c r="CS15"/>
      <c r="CT15"/>
      <c r="CU15"/>
      <c r="CV15"/>
      <c r="CW15"/>
      <c r="CX15"/>
      <c r="CY15"/>
      <c r="CZ15"/>
      <c r="EM15" s="57"/>
      <c r="EN15" s="57"/>
      <c r="EO15" s="57"/>
      <c r="EP15" s="57"/>
      <c r="EQ15" s="57"/>
      <c r="ER15" s="57"/>
      <c r="ES15" s="57"/>
      <c r="ET15" s="57"/>
      <c r="EU15" s="57"/>
      <c r="EV15" s="57"/>
      <c r="EW15" s="57"/>
      <c r="FG15" s="65"/>
      <c r="FH15" s="65"/>
      <c r="FL15" s="57"/>
      <c r="FX15" s="57"/>
      <c r="FY15" s="57"/>
      <c r="FZ15" s="57"/>
      <c r="GA15" s="66"/>
      <c r="GB15" s="66"/>
      <c r="GE15" s="66"/>
      <c r="GG15" s="57"/>
    </row>
    <row r="16" spans="1:189" s="56" customFormat="1" ht="18" customHeight="1" x14ac:dyDescent="0.3">
      <c r="A16" s="56" t="s">
        <v>1008</v>
      </c>
      <c r="B16" s="56" t="s">
        <v>1009</v>
      </c>
      <c r="C16" s="57">
        <v>950</v>
      </c>
      <c r="D16" s="57">
        <v>8</v>
      </c>
      <c r="E16" s="56">
        <f t="shared" si="0"/>
        <v>1223.1500000000001</v>
      </c>
      <c r="F16" s="58">
        <v>54.7</v>
      </c>
      <c r="G16" s="58">
        <v>0.56999999999999995</v>
      </c>
      <c r="H16" s="58">
        <v>16.41</v>
      </c>
      <c r="I16" s="58">
        <v>5.88</v>
      </c>
      <c r="J16" s="58">
        <v>0.25</v>
      </c>
      <c r="K16" s="58">
        <v>1.25</v>
      </c>
      <c r="L16" s="58">
        <v>5.08</v>
      </c>
      <c r="M16" s="58">
        <v>2.46</v>
      </c>
      <c r="N16" s="58">
        <v>1.82</v>
      </c>
      <c r="O16" s="58"/>
      <c r="P16" s="58"/>
      <c r="Q16" s="58">
        <v>7.6</v>
      </c>
      <c r="S16" s="58">
        <v>42.3</v>
      </c>
      <c r="T16" s="58">
        <v>2.42</v>
      </c>
      <c r="U16" s="58">
        <v>14.3</v>
      </c>
      <c r="V16" s="58">
        <v>14.7</v>
      </c>
      <c r="W16" s="58">
        <v>0.37</v>
      </c>
      <c r="X16" s="58">
        <v>10.9</v>
      </c>
      <c r="Y16" s="58">
        <v>10.4</v>
      </c>
      <c r="Z16" s="58">
        <v>2.19</v>
      </c>
      <c r="AA16" s="58">
        <v>0.48</v>
      </c>
      <c r="AB16" s="58"/>
      <c r="AD16" s="59"/>
      <c r="AE16" s="60"/>
      <c r="AF16" s="61"/>
      <c r="AG16" s="59"/>
      <c r="AH16" s="59"/>
      <c r="AI16" s="59"/>
      <c r="AJ16" s="60"/>
      <c r="AK16" s="62"/>
      <c r="AL16" s="62"/>
      <c r="AM16" s="62"/>
      <c r="AN16" s="62"/>
      <c r="AO16" s="62"/>
      <c r="AP16" s="62"/>
      <c r="AQ16" s="63"/>
      <c r="AR16" s="62"/>
      <c r="AS16" s="62"/>
      <c r="AT16" s="63"/>
      <c r="AU16" s="59"/>
      <c r="AV16" s="59"/>
      <c r="AW16" s="59"/>
      <c r="AX16" s="59"/>
      <c r="AY16" s="59"/>
      <c r="AZ16" s="59"/>
      <c r="BA16" s="60"/>
      <c r="BB16" s="64"/>
      <c r="BC16" s="64"/>
      <c r="BD16" s="59"/>
      <c r="BE16" s="59"/>
      <c r="BF16" s="59"/>
      <c r="BG16" s="59"/>
      <c r="BH16" s="59"/>
      <c r="BI16" s="59"/>
      <c r="BJ16" s="59"/>
      <c r="BK16" s="59"/>
      <c r="BL16" s="57"/>
      <c r="BM16" s="57"/>
      <c r="BN16" s="57"/>
      <c r="BO16" s="57"/>
      <c r="BP16" s="57"/>
      <c r="BQ16" s="57"/>
      <c r="BR16" s="57"/>
      <c r="BS16" s="57"/>
      <c r="BT16" s="57"/>
      <c r="BU16" s="57"/>
      <c r="BV16" s="57"/>
      <c r="BW16" s="57"/>
      <c r="BX16" s="57"/>
      <c r="CA16" s="57"/>
      <c r="CB16" s="57"/>
      <c r="CC16" s="57"/>
      <c r="CD16" s="57"/>
      <c r="CE16" s="57"/>
      <c r="CF16" s="57"/>
      <c r="CG16" s="57"/>
      <c r="CH16" s="57"/>
      <c r="CI16" s="57"/>
      <c r="CJ16" s="57"/>
      <c r="CK16" s="57"/>
      <c r="CL16" s="57"/>
      <c r="CP16"/>
      <c r="CQ16"/>
      <c r="CR16"/>
      <c r="CS16"/>
      <c r="CT16"/>
      <c r="CU16"/>
      <c r="CV16"/>
      <c r="CW16"/>
      <c r="CX16"/>
      <c r="CY16"/>
      <c r="CZ16"/>
      <c r="EM16" s="57"/>
      <c r="EN16" s="57"/>
      <c r="EO16" s="57"/>
      <c r="EP16" s="57"/>
      <c r="EQ16" s="57"/>
      <c r="ER16" s="57"/>
      <c r="ES16" s="57"/>
      <c r="ET16" s="57"/>
      <c r="EU16" s="57"/>
      <c r="EV16" s="57"/>
      <c r="EW16" s="57"/>
      <c r="FG16" s="65"/>
      <c r="FH16" s="65"/>
      <c r="FL16" s="57"/>
      <c r="FX16" s="57"/>
      <c r="FY16" s="57"/>
      <c r="FZ16" s="57"/>
      <c r="GA16" s="66"/>
      <c r="GB16" s="66"/>
      <c r="GE16" s="66"/>
      <c r="GG16" s="57"/>
    </row>
    <row r="17" spans="1:189" s="56" customFormat="1" ht="18" customHeight="1" x14ac:dyDescent="0.3">
      <c r="A17" s="56" t="s">
        <v>1008</v>
      </c>
      <c r="B17" s="56" t="s">
        <v>1009</v>
      </c>
      <c r="C17" s="57">
        <v>900</v>
      </c>
      <c r="D17" s="57">
        <v>8</v>
      </c>
      <c r="E17" s="56">
        <f t="shared" si="0"/>
        <v>1173.1500000000001</v>
      </c>
      <c r="F17" s="58">
        <v>58.6</v>
      </c>
      <c r="G17" s="58">
        <v>0.4</v>
      </c>
      <c r="H17" s="58">
        <v>16.3</v>
      </c>
      <c r="I17" s="58">
        <v>4.45</v>
      </c>
      <c r="J17" s="58">
        <v>0.2</v>
      </c>
      <c r="K17" s="58">
        <v>0.9</v>
      </c>
      <c r="L17" s="58">
        <v>4.6399999999999997</v>
      </c>
      <c r="M17" s="58">
        <v>2.44</v>
      </c>
      <c r="N17" s="58">
        <v>1.81</v>
      </c>
      <c r="O17" s="58"/>
      <c r="P17" s="58"/>
      <c r="Q17" s="58">
        <v>9.5</v>
      </c>
      <c r="S17" s="58">
        <v>41.9</v>
      </c>
      <c r="T17" s="58">
        <v>1.61</v>
      </c>
      <c r="U17" s="58">
        <v>13.1</v>
      </c>
      <c r="V17" s="58">
        <v>17.5</v>
      </c>
      <c r="W17" s="58">
        <v>0.41</v>
      </c>
      <c r="X17" s="58">
        <v>9.9</v>
      </c>
      <c r="Y17" s="58">
        <v>10.3</v>
      </c>
      <c r="Z17" s="58">
        <v>1.86</v>
      </c>
      <c r="AA17" s="58">
        <v>0.65</v>
      </c>
      <c r="AB17" s="58"/>
      <c r="AD17" s="59"/>
      <c r="AE17" s="60"/>
      <c r="AF17" s="61"/>
      <c r="AG17" s="59"/>
      <c r="AH17" s="59"/>
      <c r="AI17" s="59"/>
      <c r="AJ17" s="60"/>
      <c r="AK17" s="62"/>
      <c r="AL17" s="62"/>
      <c r="AM17" s="62"/>
      <c r="AN17" s="62"/>
      <c r="AO17" s="62"/>
      <c r="AP17" s="62"/>
      <c r="AQ17" s="63"/>
      <c r="AR17" s="62"/>
      <c r="AS17" s="62"/>
      <c r="AT17" s="63"/>
      <c r="AU17" s="59"/>
      <c r="AV17" s="59"/>
      <c r="AW17" s="59"/>
      <c r="AX17" s="59"/>
      <c r="AY17" s="59"/>
      <c r="AZ17" s="59"/>
      <c r="BA17" s="60"/>
      <c r="BB17" s="64"/>
      <c r="BC17" s="64"/>
      <c r="BD17" s="59"/>
      <c r="BE17" s="59"/>
      <c r="BF17" s="59"/>
      <c r="BG17" s="59"/>
      <c r="BH17" s="59"/>
      <c r="BI17" s="59"/>
      <c r="BJ17" s="59"/>
      <c r="BK17" s="59"/>
      <c r="BL17" s="57"/>
      <c r="BM17" s="57"/>
      <c r="BN17" s="57"/>
      <c r="BO17" s="57"/>
      <c r="BP17" s="57"/>
      <c r="BQ17" s="57"/>
      <c r="BR17" s="57"/>
      <c r="BS17" s="57"/>
      <c r="BT17" s="57"/>
      <c r="BU17" s="57"/>
      <c r="BV17" s="57"/>
      <c r="BW17" s="57"/>
      <c r="BX17" s="57"/>
      <c r="CA17" s="57"/>
      <c r="CB17" s="57"/>
      <c r="CC17" s="57"/>
      <c r="CD17" s="57"/>
      <c r="CE17" s="57"/>
      <c r="CF17" s="57"/>
      <c r="CG17" s="57"/>
      <c r="CH17" s="57"/>
      <c r="CI17" s="57"/>
      <c r="CJ17" s="57"/>
      <c r="CK17" s="57"/>
      <c r="CL17" s="57"/>
      <c r="CP17"/>
      <c r="CQ17"/>
      <c r="CR17"/>
      <c r="CS17"/>
      <c r="CT17"/>
      <c r="CU17"/>
      <c r="CV17"/>
      <c r="CW17"/>
      <c r="CX17"/>
      <c r="CY17"/>
      <c r="CZ17"/>
      <c r="EM17" s="57"/>
      <c r="EN17" s="57"/>
      <c r="EO17" s="57"/>
      <c r="EP17" s="57"/>
      <c r="EQ17" s="57"/>
      <c r="ER17" s="57"/>
      <c r="ES17" s="57"/>
      <c r="ET17" s="57"/>
      <c r="EU17" s="57"/>
      <c r="EV17" s="57"/>
      <c r="EW17" s="57"/>
      <c r="FG17" s="65"/>
      <c r="FH17" s="65"/>
      <c r="FL17" s="57"/>
      <c r="FX17" s="57"/>
      <c r="FY17" s="57"/>
      <c r="FZ17" s="57"/>
      <c r="GA17" s="66"/>
      <c r="GB17" s="66"/>
      <c r="GE17" s="66"/>
      <c r="GG17" s="57"/>
    </row>
    <row r="18" spans="1:189" s="56" customFormat="1" ht="18" customHeight="1" x14ac:dyDescent="0.3">
      <c r="A18" s="56" t="s">
        <v>1008</v>
      </c>
      <c r="B18" s="56" t="s">
        <v>1009</v>
      </c>
      <c r="C18" s="57">
        <v>850</v>
      </c>
      <c r="D18" s="57">
        <v>8</v>
      </c>
      <c r="E18" s="56">
        <f t="shared" si="0"/>
        <v>1123.1500000000001</v>
      </c>
      <c r="F18" s="58">
        <v>62.5</v>
      </c>
      <c r="G18" s="58">
        <v>0.23</v>
      </c>
      <c r="H18" s="58">
        <v>14.7</v>
      </c>
      <c r="I18" s="58">
        <v>3.35</v>
      </c>
      <c r="J18" s="58">
        <v>0.16</v>
      </c>
      <c r="K18" s="58">
        <v>0.42</v>
      </c>
      <c r="L18" s="58">
        <v>3.56</v>
      </c>
      <c r="M18" s="58">
        <v>2.84</v>
      </c>
      <c r="N18" s="58">
        <v>2.12</v>
      </c>
      <c r="O18" s="58"/>
      <c r="P18" s="58"/>
      <c r="Q18" s="58">
        <v>10</v>
      </c>
      <c r="S18" s="58">
        <v>41.9</v>
      </c>
      <c r="T18" s="58">
        <v>1.4</v>
      </c>
      <c r="U18" s="58">
        <v>12.4</v>
      </c>
      <c r="V18" s="58">
        <v>19.5</v>
      </c>
      <c r="W18" s="58">
        <v>0.49</v>
      </c>
      <c r="X18" s="58">
        <v>7.3</v>
      </c>
      <c r="Y18" s="58">
        <v>10.4</v>
      </c>
      <c r="Z18" s="58">
        <v>1.92</v>
      </c>
      <c r="AA18" s="58">
        <v>0.57999999999999996</v>
      </c>
      <c r="AB18" s="58"/>
      <c r="AD18" s="59"/>
      <c r="AE18" s="60"/>
      <c r="AF18" s="61"/>
      <c r="AG18" s="59"/>
      <c r="AH18" s="59"/>
      <c r="AI18" s="59"/>
      <c r="AJ18" s="60"/>
      <c r="AK18" s="62"/>
      <c r="AL18" s="62"/>
      <c r="AM18" s="62"/>
      <c r="AN18" s="62"/>
      <c r="AO18" s="62"/>
      <c r="AP18" s="62"/>
      <c r="AQ18" s="63"/>
      <c r="AR18" s="62"/>
      <c r="AS18" s="62"/>
      <c r="AT18" s="63"/>
      <c r="AU18" s="59"/>
      <c r="AV18" s="59"/>
      <c r="AW18" s="59"/>
      <c r="AX18" s="59"/>
      <c r="AY18" s="59"/>
      <c r="AZ18" s="59"/>
      <c r="BA18" s="60"/>
      <c r="BB18" s="64"/>
      <c r="BC18" s="64"/>
      <c r="BD18" s="59"/>
      <c r="BE18" s="59"/>
      <c r="BF18" s="59"/>
      <c r="BG18" s="59"/>
      <c r="BH18" s="59"/>
      <c r="BI18" s="59"/>
      <c r="BJ18" s="59"/>
      <c r="BK18" s="59"/>
      <c r="BL18" s="57"/>
      <c r="BM18" s="57"/>
      <c r="BN18" s="57"/>
      <c r="BO18" s="57"/>
      <c r="BP18" s="57"/>
      <c r="BQ18" s="57"/>
      <c r="BR18" s="57"/>
      <c r="BS18" s="57"/>
      <c r="BT18" s="57"/>
      <c r="BU18" s="57"/>
      <c r="BV18" s="57"/>
      <c r="BW18" s="57"/>
      <c r="BX18" s="57"/>
      <c r="CA18" s="57"/>
      <c r="CB18" s="57"/>
      <c r="CC18" s="57"/>
      <c r="CD18" s="57"/>
      <c r="CE18" s="57"/>
      <c r="CF18" s="57"/>
      <c r="CG18" s="57"/>
      <c r="CH18" s="57"/>
      <c r="CI18" s="57"/>
      <c r="CJ18" s="57"/>
      <c r="CK18" s="57"/>
      <c r="CL18" s="57"/>
      <c r="CP18"/>
      <c r="CQ18"/>
      <c r="CR18"/>
      <c r="CS18"/>
      <c r="CT18"/>
      <c r="CU18"/>
      <c r="CV18"/>
      <c r="CW18"/>
      <c r="CX18"/>
      <c r="CY18"/>
      <c r="CZ18"/>
      <c r="EM18" s="57"/>
      <c r="EN18" s="57"/>
      <c r="EO18" s="57"/>
      <c r="EP18" s="57"/>
      <c r="EQ18" s="57"/>
      <c r="ER18" s="57"/>
      <c r="ES18" s="57"/>
      <c r="ET18" s="57"/>
      <c r="EU18" s="57"/>
      <c r="EV18" s="57"/>
      <c r="EW18" s="57"/>
      <c r="FG18" s="65"/>
      <c r="FH18" s="65"/>
      <c r="FL18" s="57"/>
      <c r="FX18" s="57"/>
      <c r="FY18" s="57"/>
      <c r="FZ18" s="57"/>
      <c r="GA18" s="66"/>
      <c r="GB18" s="66"/>
      <c r="GE18" s="66"/>
      <c r="GG18" s="57"/>
    </row>
    <row r="19" spans="1:189" s="56" customFormat="1" ht="18" customHeight="1" x14ac:dyDescent="0.3">
      <c r="A19" s="56" t="s">
        <v>1010</v>
      </c>
      <c r="B19" s="56" t="s">
        <v>1009</v>
      </c>
      <c r="C19" s="57">
        <v>1000</v>
      </c>
      <c r="D19" s="57">
        <v>2.23</v>
      </c>
      <c r="E19" s="56">
        <f t="shared" si="0"/>
        <v>1273.1500000000001</v>
      </c>
      <c r="F19" s="58">
        <v>53.1</v>
      </c>
      <c r="G19" s="58">
        <v>0.49</v>
      </c>
      <c r="H19" s="58">
        <v>15.61</v>
      </c>
      <c r="I19" s="58">
        <v>3.238</v>
      </c>
      <c r="J19" s="58">
        <v>0.09</v>
      </c>
      <c r="K19" s="58">
        <v>2.7</v>
      </c>
      <c r="L19" s="58">
        <v>3.8</v>
      </c>
      <c r="M19" s="58">
        <v>4.67</v>
      </c>
      <c r="N19" s="58">
        <v>3.35</v>
      </c>
      <c r="O19" s="58"/>
      <c r="P19" s="58"/>
      <c r="Q19" s="58">
        <v>5.55</v>
      </c>
      <c r="S19" s="58">
        <v>42.1</v>
      </c>
      <c r="T19" s="58">
        <v>2.4</v>
      </c>
      <c r="U19" s="58">
        <v>10.7</v>
      </c>
      <c r="V19" s="58">
        <v>8.6</v>
      </c>
      <c r="W19" s="58">
        <v>0.11</v>
      </c>
      <c r="X19" s="58">
        <v>17</v>
      </c>
      <c r="Y19" s="58">
        <v>11.7</v>
      </c>
      <c r="Z19" s="58">
        <v>2.68</v>
      </c>
      <c r="AA19" s="58">
        <v>0.93</v>
      </c>
      <c r="AB19" s="58"/>
      <c r="AD19" s="59"/>
      <c r="AE19" s="60"/>
      <c r="AF19" s="61"/>
      <c r="AG19" s="59"/>
      <c r="AH19" s="59"/>
      <c r="AI19" s="59"/>
      <c r="AJ19" s="60"/>
      <c r="AK19" s="62"/>
      <c r="AL19" s="62"/>
      <c r="AM19" s="62"/>
      <c r="AN19" s="62"/>
      <c r="AO19" s="62"/>
      <c r="AP19" s="62"/>
      <c r="AQ19" s="63"/>
      <c r="AR19" s="62"/>
      <c r="AS19" s="62"/>
      <c r="AT19" s="63"/>
      <c r="AU19" s="59"/>
      <c r="AV19" s="59"/>
      <c r="AW19" s="59"/>
      <c r="AX19" s="59"/>
      <c r="AY19" s="59"/>
      <c r="AZ19" s="59"/>
      <c r="BA19" s="60"/>
      <c r="BB19" s="64"/>
      <c r="BC19" s="64"/>
      <c r="BD19" s="59"/>
      <c r="BE19" s="59"/>
      <c r="BF19" s="59"/>
      <c r="BG19" s="59"/>
      <c r="BH19" s="59"/>
      <c r="BI19" s="59"/>
      <c r="BJ19" s="59"/>
      <c r="BK19" s="59"/>
      <c r="BL19" s="57"/>
      <c r="BM19" s="57"/>
      <c r="BN19" s="57"/>
      <c r="BO19" s="57"/>
      <c r="BP19" s="57"/>
      <c r="BQ19" s="57"/>
      <c r="BR19" s="57"/>
      <c r="BS19" s="57"/>
      <c r="BT19" s="57"/>
      <c r="BU19" s="57"/>
      <c r="BV19" s="57"/>
      <c r="BW19" s="57"/>
      <c r="BX19" s="57"/>
      <c r="CA19" s="57"/>
      <c r="CB19" s="57"/>
      <c r="CC19" s="57"/>
      <c r="CD19" s="57"/>
      <c r="CE19" s="57"/>
      <c r="CF19" s="57"/>
      <c r="CG19" s="57"/>
      <c r="CH19" s="57"/>
      <c r="CI19" s="57"/>
      <c r="CJ19" s="57"/>
      <c r="CK19" s="57"/>
      <c r="CL19" s="57"/>
      <c r="CP19"/>
      <c r="CQ19"/>
      <c r="CR19"/>
      <c r="CS19"/>
      <c r="CT19"/>
      <c r="CU19"/>
      <c r="CV19"/>
      <c r="CW19"/>
      <c r="CX19"/>
      <c r="CY19"/>
      <c r="CZ19"/>
      <c r="EM19" s="57"/>
      <c r="EN19" s="57"/>
      <c r="EO19" s="57"/>
      <c r="EP19" s="57"/>
      <c r="EQ19" s="57"/>
      <c r="ER19" s="57"/>
      <c r="ES19" s="57"/>
      <c r="ET19" s="57"/>
      <c r="EU19" s="57"/>
      <c r="EV19" s="57"/>
      <c r="EW19" s="57"/>
      <c r="FG19" s="65"/>
      <c r="FH19" s="65"/>
      <c r="FL19" s="57"/>
      <c r="FX19" s="57"/>
      <c r="FY19" s="57"/>
      <c r="FZ19" s="57"/>
      <c r="GA19" s="66"/>
      <c r="GB19" s="66"/>
      <c r="GE19" s="66"/>
      <c r="GG19" s="57"/>
    </row>
    <row r="20" spans="1:189" s="56" customFormat="1" ht="18" customHeight="1" x14ac:dyDescent="0.3">
      <c r="A20" s="56" t="s">
        <v>1010</v>
      </c>
      <c r="B20" s="56" t="s">
        <v>1009</v>
      </c>
      <c r="C20" s="57">
        <v>1035</v>
      </c>
      <c r="D20" s="57">
        <v>2.21</v>
      </c>
      <c r="E20" s="56">
        <f t="shared" si="0"/>
        <v>1308.1500000000001</v>
      </c>
      <c r="F20" s="58">
        <v>52.01</v>
      </c>
      <c r="G20" s="58">
        <v>0.94</v>
      </c>
      <c r="H20" s="58">
        <v>16.010000000000002</v>
      </c>
      <c r="I20" s="58">
        <v>5.6020000000000003</v>
      </c>
      <c r="J20" s="58">
        <v>0.13</v>
      </c>
      <c r="K20" s="58">
        <v>2.9</v>
      </c>
      <c r="L20" s="58">
        <v>4.8</v>
      </c>
      <c r="M20" s="58">
        <v>5.51</v>
      </c>
      <c r="N20" s="58">
        <v>3.2</v>
      </c>
      <c r="O20" s="58"/>
      <c r="P20" s="58"/>
      <c r="Q20" s="58">
        <v>5.36</v>
      </c>
      <c r="S20" s="58">
        <v>41.8</v>
      </c>
      <c r="T20" s="58">
        <v>2.7</v>
      </c>
      <c r="U20" s="58">
        <v>11</v>
      </c>
      <c r="V20" s="58">
        <v>9.1</v>
      </c>
      <c r="W20" s="58">
        <v>7.0000000000000007E-2</v>
      </c>
      <c r="X20" s="58">
        <v>16</v>
      </c>
      <c r="Y20" s="58">
        <v>11.7</v>
      </c>
      <c r="Z20" s="58">
        <v>2.64</v>
      </c>
      <c r="AA20" s="58">
        <v>1.03</v>
      </c>
      <c r="AB20" s="58"/>
      <c r="AD20" s="59"/>
      <c r="AE20" s="60"/>
      <c r="AF20" s="61"/>
      <c r="AG20" s="59"/>
      <c r="AH20" s="59"/>
      <c r="AI20" s="59"/>
      <c r="AJ20" s="60"/>
      <c r="AK20" s="62"/>
      <c r="AL20" s="62"/>
      <c r="AM20" s="62"/>
      <c r="AN20" s="62"/>
      <c r="AO20" s="62"/>
      <c r="AP20" s="62"/>
      <c r="AQ20" s="63"/>
      <c r="AR20" s="62"/>
      <c r="AS20" s="62"/>
      <c r="AT20" s="63"/>
      <c r="AU20" s="59"/>
      <c r="AV20" s="59"/>
      <c r="AW20" s="59"/>
      <c r="AX20" s="59"/>
      <c r="AY20" s="59"/>
      <c r="AZ20" s="59"/>
      <c r="BA20" s="60"/>
      <c r="BB20" s="64"/>
      <c r="BC20" s="64"/>
      <c r="BD20" s="59"/>
      <c r="BE20" s="59"/>
      <c r="BF20" s="59"/>
      <c r="BG20" s="59"/>
      <c r="BH20" s="59"/>
      <c r="BI20" s="59"/>
      <c r="BJ20" s="59"/>
      <c r="BK20" s="59"/>
      <c r="BL20" s="57"/>
      <c r="BM20" s="57"/>
      <c r="BN20" s="57"/>
      <c r="BO20" s="57"/>
      <c r="BP20" s="57"/>
      <c r="BQ20" s="57"/>
      <c r="BR20" s="57"/>
      <c r="BS20" s="57"/>
      <c r="BT20" s="57"/>
      <c r="BU20" s="57"/>
      <c r="BV20" s="57"/>
      <c r="BW20" s="57"/>
      <c r="BX20" s="57"/>
      <c r="CA20" s="57"/>
      <c r="CB20" s="57"/>
      <c r="CC20" s="57"/>
      <c r="CD20" s="57"/>
      <c r="CE20" s="57"/>
      <c r="CF20" s="57"/>
      <c r="CG20" s="57"/>
      <c r="CH20" s="57"/>
      <c r="CI20" s="57"/>
      <c r="CJ20" s="57"/>
      <c r="CK20" s="57"/>
      <c r="CL20" s="57"/>
      <c r="CP20"/>
      <c r="CQ20"/>
      <c r="CR20"/>
      <c r="CS20"/>
      <c r="CT20"/>
      <c r="CU20"/>
      <c r="CV20"/>
      <c r="CW20"/>
      <c r="CX20"/>
      <c r="CY20"/>
      <c r="CZ20"/>
      <c r="EM20" s="57"/>
      <c r="EN20" s="57"/>
      <c r="EO20" s="57"/>
      <c r="EP20" s="57"/>
      <c r="EQ20" s="57"/>
      <c r="ER20" s="57"/>
      <c r="ES20" s="57"/>
      <c r="ET20" s="57"/>
      <c r="EU20" s="57"/>
      <c r="EV20" s="57"/>
      <c r="EW20" s="57"/>
      <c r="FG20" s="65"/>
      <c r="FH20" s="65"/>
      <c r="FL20" s="57"/>
      <c r="FX20" s="57"/>
      <c r="FY20" s="57"/>
      <c r="FZ20" s="57"/>
      <c r="GA20" s="66"/>
      <c r="GB20" s="66"/>
      <c r="GE20" s="66"/>
      <c r="GG20" s="57"/>
    </row>
    <row r="21" spans="1:189" s="56" customFormat="1" ht="18" customHeight="1" x14ac:dyDescent="0.3">
      <c r="A21" s="56" t="s">
        <v>1010</v>
      </c>
      <c r="B21" s="56" t="s">
        <v>1009</v>
      </c>
      <c r="C21" s="57">
        <v>967</v>
      </c>
      <c r="D21" s="57">
        <v>1.21</v>
      </c>
      <c r="E21" s="56">
        <f t="shared" si="0"/>
        <v>1240.1500000000001</v>
      </c>
      <c r="F21" s="58">
        <v>57.08</v>
      </c>
      <c r="G21" s="58">
        <v>0.42</v>
      </c>
      <c r="H21" s="58">
        <v>15.96</v>
      </c>
      <c r="I21" s="58">
        <v>3.49</v>
      </c>
      <c r="J21" s="58">
        <v>0.05</v>
      </c>
      <c r="K21" s="58">
        <v>1.45</v>
      </c>
      <c r="L21" s="58">
        <v>2.7</v>
      </c>
      <c r="M21" s="58">
        <v>5.65</v>
      </c>
      <c r="N21" s="58">
        <v>3.98</v>
      </c>
      <c r="O21" s="58"/>
      <c r="P21" s="58"/>
      <c r="Q21" s="58">
        <v>4.13</v>
      </c>
      <c r="S21" s="58">
        <v>41.7</v>
      </c>
      <c r="T21" s="58">
        <v>2.9</v>
      </c>
      <c r="U21" s="58">
        <v>11.3</v>
      </c>
      <c r="V21" s="58">
        <v>9.5</v>
      </c>
      <c r="W21" s="58">
        <v>0.12</v>
      </c>
      <c r="X21" s="58">
        <v>15.5</v>
      </c>
      <c r="Y21" s="58">
        <v>11.5</v>
      </c>
      <c r="Z21" s="58">
        <v>2.78</v>
      </c>
      <c r="AA21" s="58">
        <v>0.99</v>
      </c>
      <c r="AB21" s="58"/>
      <c r="AD21" s="59"/>
      <c r="AE21" s="60"/>
      <c r="AF21" s="61"/>
      <c r="AG21" s="59"/>
      <c r="AH21" s="59"/>
      <c r="AI21" s="59"/>
      <c r="AJ21" s="60"/>
      <c r="AK21" s="62"/>
      <c r="AL21" s="62"/>
      <c r="AM21" s="62"/>
      <c r="AN21" s="62"/>
      <c r="AO21" s="62"/>
      <c r="AP21" s="62"/>
      <c r="AQ21" s="63"/>
      <c r="AR21" s="62"/>
      <c r="AS21" s="62"/>
      <c r="AT21" s="63"/>
      <c r="AU21" s="59"/>
      <c r="AV21" s="59"/>
      <c r="AW21" s="59"/>
      <c r="AX21" s="59"/>
      <c r="AY21" s="59"/>
      <c r="AZ21" s="59"/>
      <c r="BA21" s="60"/>
      <c r="BB21" s="64"/>
      <c r="BC21" s="64"/>
      <c r="BD21" s="59"/>
      <c r="BE21" s="59"/>
      <c r="BF21" s="59"/>
      <c r="BG21" s="59"/>
      <c r="BH21" s="59"/>
      <c r="BI21" s="59"/>
      <c r="BJ21" s="59"/>
      <c r="BK21" s="59"/>
      <c r="BL21" s="57"/>
      <c r="BM21" s="57"/>
      <c r="BN21" s="57"/>
      <c r="BO21" s="57"/>
      <c r="BP21" s="57"/>
      <c r="BQ21" s="57"/>
      <c r="BR21" s="57"/>
      <c r="BS21" s="57"/>
      <c r="BT21" s="57"/>
      <c r="BU21" s="57"/>
      <c r="BV21" s="57"/>
      <c r="BW21" s="57"/>
      <c r="BX21" s="57"/>
      <c r="CA21" s="57"/>
      <c r="CB21" s="57"/>
      <c r="CC21" s="57"/>
      <c r="CD21" s="57"/>
      <c r="CE21" s="57"/>
      <c r="CF21" s="57"/>
      <c r="CG21" s="57"/>
      <c r="CH21" s="57"/>
      <c r="CI21" s="57"/>
      <c r="CJ21" s="57"/>
      <c r="CK21" s="57"/>
      <c r="CL21" s="57"/>
      <c r="CP21"/>
      <c r="CQ21"/>
      <c r="CR21"/>
      <c r="CS21"/>
      <c r="CT21"/>
      <c r="CU21"/>
      <c r="CV21"/>
      <c r="CW21"/>
      <c r="CX21"/>
      <c r="CY21"/>
      <c r="CZ21"/>
      <c r="EM21" s="57"/>
      <c r="EN21" s="57"/>
      <c r="EO21" s="57"/>
      <c r="EP21" s="57"/>
      <c r="EQ21" s="57"/>
      <c r="ER21" s="57"/>
      <c r="ES21" s="57"/>
      <c r="ET21" s="57"/>
      <c r="EU21" s="57"/>
      <c r="EV21" s="57"/>
      <c r="EW21" s="57"/>
      <c r="FG21" s="65"/>
      <c r="FH21" s="65"/>
      <c r="FL21" s="57"/>
      <c r="FX21" s="57"/>
      <c r="FY21" s="57"/>
      <c r="FZ21" s="57"/>
      <c r="GA21" s="66"/>
      <c r="GB21" s="66"/>
      <c r="GE21" s="66"/>
      <c r="GG21" s="57"/>
    </row>
    <row r="22" spans="1:189" s="56" customFormat="1" ht="18" customHeight="1" x14ac:dyDescent="0.3">
      <c r="A22" s="56" t="s">
        <v>1010</v>
      </c>
      <c r="B22" s="56" t="s">
        <v>1009</v>
      </c>
      <c r="C22" s="57">
        <v>1020</v>
      </c>
      <c r="D22" s="57">
        <v>1.04</v>
      </c>
      <c r="E22" s="56">
        <f t="shared" si="0"/>
        <v>1293.1500000000001</v>
      </c>
      <c r="F22" s="58">
        <v>56.34</v>
      </c>
      <c r="G22" s="58">
        <v>0.79</v>
      </c>
      <c r="H22" s="58">
        <v>17.37</v>
      </c>
      <c r="I22" s="58">
        <v>4.024</v>
      </c>
      <c r="J22" s="58">
        <v>0.1</v>
      </c>
      <c r="K22" s="58">
        <v>1.95</v>
      </c>
      <c r="L22" s="58">
        <v>3.44</v>
      </c>
      <c r="M22" s="58">
        <v>5.71</v>
      </c>
      <c r="N22" s="58">
        <v>4.08</v>
      </c>
      <c r="O22" s="58"/>
      <c r="P22" s="58"/>
      <c r="Q22" s="58">
        <v>3.51</v>
      </c>
      <c r="S22" s="58">
        <v>41.2</v>
      </c>
      <c r="T22" s="58">
        <v>3.2</v>
      </c>
      <c r="U22" s="58">
        <v>11.3</v>
      </c>
      <c r="V22" s="58">
        <v>9.1</v>
      </c>
      <c r="W22" s="58">
        <v>0.1</v>
      </c>
      <c r="X22" s="58">
        <v>15.5</v>
      </c>
      <c r="Y22" s="58">
        <v>11.6</v>
      </c>
      <c r="Z22" s="58">
        <v>2.71</v>
      </c>
      <c r="AA22" s="58">
        <v>1.06</v>
      </c>
      <c r="AB22" s="58"/>
      <c r="AD22" s="59"/>
      <c r="AE22" s="60"/>
      <c r="AF22" s="61"/>
      <c r="AG22" s="59"/>
      <c r="AH22" s="59"/>
      <c r="AI22" s="59"/>
      <c r="AJ22" s="60"/>
      <c r="AK22" s="62"/>
      <c r="AL22" s="62"/>
      <c r="AM22" s="62"/>
      <c r="AN22" s="62"/>
      <c r="AO22" s="62"/>
      <c r="AP22" s="62"/>
      <c r="AQ22" s="63"/>
      <c r="AR22" s="62"/>
      <c r="AS22" s="62"/>
      <c r="AT22" s="63"/>
      <c r="AU22" s="59"/>
      <c r="AV22" s="59"/>
      <c r="AW22" s="59"/>
      <c r="AX22" s="59"/>
      <c r="AY22" s="59"/>
      <c r="AZ22" s="59"/>
      <c r="BA22" s="60"/>
      <c r="BB22" s="64"/>
      <c r="BC22" s="64"/>
      <c r="BD22" s="59"/>
      <c r="BE22" s="59"/>
      <c r="BF22" s="59"/>
      <c r="BG22" s="59"/>
      <c r="BH22" s="59"/>
      <c r="BI22" s="59"/>
      <c r="BJ22" s="59"/>
      <c r="BK22" s="59"/>
      <c r="BL22" s="57"/>
      <c r="BM22" s="57"/>
      <c r="BN22" s="57"/>
      <c r="BO22" s="57"/>
      <c r="BP22" s="57"/>
      <c r="BQ22" s="57"/>
      <c r="BR22" s="57"/>
      <c r="BS22" s="57"/>
      <c r="BT22" s="57"/>
      <c r="BU22" s="57"/>
      <c r="BV22" s="57"/>
      <c r="BW22" s="57"/>
      <c r="BX22" s="57"/>
      <c r="CA22" s="57"/>
      <c r="CB22" s="57"/>
      <c r="CC22" s="57"/>
      <c r="CD22" s="57"/>
      <c r="CE22" s="57"/>
      <c r="CF22" s="57"/>
      <c r="CG22" s="57"/>
      <c r="CH22" s="57"/>
      <c r="CI22" s="57"/>
      <c r="CJ22" s="57"/>
      <c r="CK22" s="57"/>
      <c r="CL22" s="57"/>
      <c r="CP22"/>
      <c r="CQ22"/>
      <c r="CR22"/>
      <c r="CS22"/>
      <c r="CT22"/>
      <c r="CU22"/>
      <c r="CV22"/>
      <c r="CW22"/>
      <c r="CX22"/>
      <c r="CY22"/>
      <c r="CZ22"/>
      <c r="EM22" s="57"/>
      <c r="EN22" s="57"/>
      <c r="EO22" s="57"/>
      <c r="EP22" s="57"/>
      <c r="EQ22" s="57"/>
      <c r="ER22" s="57"/>
      <c r="ES22" s="57"/>
      <c r="ET22" s="57"/>
      <c r="EU22" s="57"/>
      <c r="EV22" s="57"/>
      <c r="EW22" s="57"/>
      <c r="FG22" s="65"/>
      <c r="FH22" s="65"/>
      <c r="FL22" s="57"/>
      <c r="FX22" s="57"/>
      <c r="FY22" s="57"/>
      <c r="FZ22" s="57"/>
      <c r="GA22" s="66"/>
      <c r="GB22" s="66"/>
      <c r="GE22" s="66"/>
      <c r="GG22" s="57"/>
    </row>
    <row r="23" spans="1:189" s="56" customFormat="1" ht="18" customHeight="1" x14ac:dyDescent="0.3">
      <c r="A23" s="56" t="s">
        <v>1010</v>
      </c>
      <c r="B23" s="56" t="s">
        <v>1009</v>
      </c>
      <c r="C23" s="57">
        <v>1000</v>
      </c>
      <c r="D23" s="57">
        <v>0.94</v>
      </c>
      <c r="E23" s="56">
        <f t="shared" si="0"/>
        <v>1273.1500000000001</v>
      </c>
      <c r="F23" s="58">
        <v>56.69</v>
      </c>
      <c r="G23" s="58">
        <v>0.38</v>
      </c>
      <c r="H23" s="58">
        <v>16.850000000000001</v>
      </c>
      <c r="I23" s="58">
        <v>4.4009999999999998</v>
      </c>
      <c r="J23" s="58">
        <v>0.09</v>
      </c>
      <c r="K23" s="58">
        <v>1.56</v>
      </c>
      <c r="L23" s="58">
        <v>2.25</v>
      </c>
      <c r="M23" s="58">
        <v>5.56</v>
      </c>
      <c r="N23" s="58">
        <v>4.29</v>
      </c>
      <c r="O23" s="58"/>
      <c r="P23" s="58"/>
      <c r="Q23" s="58">
        <v>3.43</v>
      </c>
      <c r="S23" s="58">
        <v>41.4</v>
      </c>
      <c r="T23" s="58">
        <v>3.3</v>
      </c>
      <c r="U23" s="58">
        <v>10.9</v>
      </c>
      <c r="V23" s="58">
        <v>9.4</v>
      </c>
      <c r="W23" s="58">
        <v>0.12</v>
      </c>
      <c r="X23" s="58">
        <v>15.9</v>
      </c>
      <c r="Y23" s="58">
        <v>11.77</v>
      </c>
      <c r="Z23" s="58">
        <v>2.66</v>
      </c>
      <c r="AA23" s="58">
        <v>1.1200000000000001</v>
      </c>
      <c r="AB23" s="58"/>
      <c r="AD23" s="59"/>
      <c r="AE23" s="60"/>
      <c r="AF23" s="61"/>
      <c r="AG23" s="59"/>
      <c r="AH23" s="59"/>
      <c r="AI23" s="59"/>
      <c r="AJ23" s="60"/>
      <c r="AK23" s="62"/>
      <c r="AL23" s="62"/>
      <c r="AM23" s="62"/>
      <c r="AN23" s="62"/>
      <c r="AO23" s="62"/>
      <c r="AP23" s="62"/>
      <c r="AQ23" s="63"/>
      <c r="AR23" s="62"/>
      <c r="AS23" s="62"/>
      <c r="AT23" s="63"/>
      <c r="AU23" s="59"/>
      <c r="AV23" s="59"/>
      <c r="AW23" s="59"/>
      <c r="AX23" s="59"/>
      <c r="AY23" s="59"/>
      <c r="AZ23" s="59"/>
      <c r="BA23" s="60"/>
      <c r="BB23" s="64"/>
      <c r="BC23" s="64"/>
      <c r="BD23" s="59"/>
      <c r="BE23" s="59"/>
      <c r="BF23" s="59"/>
      <c r="BG23" s="59"/>
      <c r="BH23" s="59"/>
      <c r="BI23" s="59"/>
      <c r="BJ23" s="59"/>
      <c r="BK23" s="59"/>
      <c r="BL23" s="57"/>
      <c r="BM23" s="57"/>
      <c r="BN23" s="57"/>
      <c r="BO23" s="57"/>
      <c r="BP23" s="57"/>
      <c r="BQ23" s="57"/>
      <c r="BR23" s="57"/>
      <c r="BS23" s="57"/>
      <c r="BT23" s="57"/>
      <c r="BU23" s="57"/>
      <c r="BV23" s="57"/>
      <c r="BW23" s="57"/>
      <c r="BX23" s="57"/>
      <c r="CA23" s="57"/>
      <c r="CB23" s="57"/>
      <c r="CC23" s="57"/>
      <c r="CD23" s="57"/>
      <c r="CE23" s="57"/>
      <c r="CF23" s="57"/>
      <c r="CG23" s="57"/>
      <c r="CH23" s="57"/>
      <c r="CI23" s="57"/>
      <c r="CJ23" s="57"/>
      <c r="CK23" s="57"/>
      <c r="CL23" s="57"/>
      <c r="CP23"/>
      <c r="CQ23"/>
      <c r="CR23"/>
      <c r="CS23"/>
      <c r="CT23"/>
      <c r="CU23"/>
      <c r="CV23"/>
      <c r="CW23"/>
      <c r="CX23"/>
      <c r="CY23"/>
      <c r="CZ23"/>
      <c r="EM23" s="57"/>
      <c r="EN23" s="57"/>
      <c r="EO23" s="57"/>
      <c r="EP23" s="57"/>
      <c r="EQ23" s="57"/>
      <c r="ER23" s="57"/>
      <c r="ES23" s="57"/>
      <c r="ET23" s="57"/>
      <c r="EU23" s="57"/>
      <c r="EV23" s="57"/>
      <c r="EW23" s="57"/>
      <c r="FG23" s="65"/>
      <c r="FH23" s="65"/>
      <c r="FL23" s="57"/>
      <c r="FX23" s="57"/>
      <c r="FY23" s="57"/>
      <c r="FZ23" s="57"/>
      <c r="GA23" s="66"/>
      <c r="GB23" s="66"/>
      <c r="GE23" s="66"/>
      <c r="GG23" s="57"/>
    </row>
    <row r="24" spans="1:189" s="56" customFormat="1" ht="18" customHeight="1" x14ac:dyDescent="0.3">
      <c r="A24" s="56" t="s">
        <v>1010</v>
      </c>
      <c r="B24" s="56" t="s">
        <v>1009</v>
      </c>
      <c r="C24" s="57">
        <v>975</v>
      </c>
      <c r="D24" s="57">
        <v>0.54</v>
      </c>
      <c r="E24" s="56">
        <f t="shared" si="0"/>
        <v>1248.1500000000001</v>
      </c>
      <c r="F24" s="58">
        <v>60.54</v>
      </c>
      <c r="G24" s="58">
        <v>0.55000000000000004</v>
      </c>
      <c r="H24" s="58">
        <v>18.22</v>
      </c>
      <c r="I24" s="58">
        <v>2.16</v>
      </c>
      <c r="J24" s="58">
        <v>0.05</v>
      </c>
      <c r="K24" s="58">
        <v>0.92</v>
      </c>
      <c r="L24" s="58">
        <v>2.0299999999999998</v>
      </c>
      <c r="M24" s="58">
        <v>6.62</v>
      </c>
      <c r="N24" s="58">
        <v>4.5</v>
      </c>
      <c r="O24" s="58"/>
      <c r="P24" s="58"/>
      <c r="Q24" s="58">
        <v>2.5299999999999998</v>
      </c>
      <c r="S24" s="58">
        <v>41.7</v>
      </c>
      <c r="T24" s="58">
        <v>3.2</v>
      </c>
      <c r="U24" s="58">
        <v>11.1</v>
      </c>
      <c r="V24" s="58">
        <v>9.4</v>
      </c>
      <c r="W24" s="58">
        <v>0.12</v>
      </c>
      <c r="X24" s="58">
        <v>15.4</v>
      </c>
      <c r="Y24" s="58">
        <v>11.6</v>
      </c>
      <c r="Z24" s="58">
        <v>2.75</v>
      </c>
      <c r="AA24" s="58">
        <v>1.05</v>
      </c>
      <c r="AB24" s="58"/>
      <c r="AD24" s="59"/>
      <c r="AE24" s="60"/>
      <c r="AF24" s="61"/>
      <c r="AG24" s="59"/>
      <c r="AH24" s="59"/>
      <c r="AI24" s="59"/>
      <c r="AJ24" s="60"/>
      <c r="AK24" s="62"/>
      <c r="AL24" s="62"/>
      <c r="AM24" s="62"/>
      <c r="AN24" s="62"/>
      <c r="AO24" s="62"/>
      <c r="AP24" s="62"/>
      <c r="AQ24" s="63"/>
      <c r="AR24" s="62"/>
      <c r="AS24" s="62"/>
      <c r="AT24" s="63"/>
      <c r="AU24" s="59"/>
      <c r="AV24" s="59"/>
      <c r="AW24" s="59"/>
      <c r="AX24" s="59"/>
      <c r="AY24" s="59"/>
      <c r="AZ24" s="59"/>
      <c r="BA24" s="60"/>
      <c r="BB24" s="64"/>
      <c r="BC24" s="64"/>
      <c r="BD24" s="59"/>
      <c r="BE24" s="59"/>
      <c r="BF24" s="59"/>
      <c r="BG24" s="59"/>
      <c r="BH24" s="59"/>
      <c r="BI24" s="59"/>
      <c r="BJ24" s="59"/>
      <c r="BK24" s="59"/>
      <c r="BL24" s="57"/>
      <c r="BM24" s="57"/>
      <c r="BN24" s="57"/>
      <c r="BO24" s="57"/>
      <c r="BP24" s="57"/>
      <c r="BQ24" s="57"/>
      <c r="BR24" s="57"/>
      <c r="BS24" s="57"/>
      <c r="BT24" s="57"/>
      <c r="BU24" s="57"/>
      <c r="BV24" s="57"/>
      <c r="BW24" s="57"/>
      <c r="BX24" s="57"/>
      <c r="CA24" s="57"/>
      <c r="CB24" s="57"/>
      <c r="CC24" s="57"/>
      <c r="CD24" s="57"/>
      <c r="CE24" s="57"/>
      <c r="CF24" s="57"/>
      <c r="CG24" s="57"/>
      <c r="CH24" s="57"/>
      <c r="CI24" s="57"/>
      <c r="CJ24" s="57"/>
      <c r="CK24" s="57"/>
      <c r="CL24" s="57"/>
      <c r="CP24"/>
      <c r="CQ24"/>
      <c r="CR24"/>
      <c r="CS24"/>
      <c r="CT24"/>
      <c r="CU24"/>
      <c r="CV24"/>
      <c r="CW24"/>
      <c r="CX24"/>
      <c r="CY24"/>
      <c r="CZ24"/>
      <c r="EM24" s="57"/>
      <c r="EN24" s="57"/>
      <c r="EO24" s="57"/>
      <c r="EP24" s="57"/>
      <c r="EQ24" s="57"/>
      <c r="ER24" s="57"/>
      <c r="ES24" s="57"/>
      <c r="ET24" s="57"/>
      <c r="EU24" s="57"/>
      <c r="EV24" s="57"/>
      <c r="EW24" s="57"/>
      <c r="FG24" s="65"/>
      <c r="FH24" s="65"/>
      <c r="FL24" s="57"/>
      <c r="FX24" s="57"/>
      <c r="FY24" s="57"/>
      <c r="FZ24" s="57"/>
      <c r="GA24" s="66"/>
      <c r="GB24" s="66"/>
      <c r="GE24" s="66"/>
      <c r="GG24" s="57"/>
    </row>
    <row r="25" spans="1:189" s="56" customFormat="1" ht="18" customHeight="1" x14ac:dyDescent="0.3">
      <c r="A25" s="56" t="s">
        <v>1011</v>
      </c>
      <c r="B25" s="56" t="s">
        <v>1009</v>
      </c>
      <c r="C25" s="57">
        <v>850</v>
      </c>
      <c r="D25" s="57">
        <v>2</v>
      </c>
      <c r="E25" s="56">
        <f t="shared" si="0"/>
        <v>1123.1500000000001</v>
      </c>
      <c r="F25" s="58">
        <v>72.3</v>
      </c>
      <c r="G25" s="58">
        <v>0.31</v>
      </c>
      <c r="H25" s="58">
        <v>15.98</v>
      </c>
      <c r="I25" s="58">
        <v>2.02</v>
      </c>
      <c r="J25" s="58">
        <v>0.09</v>
      </c>
      <c r="K25" s="58">
        <v>0.3</v>
      </c>
      <c r="L25" s="58">
        <v>2.42</v>
      </c>
      <c r="M25" s="58">
        <v>3.77</v>
      </c>
      <c r="N25" s="58">
        <v>3.26</v>
      </c>
      <c r="O25" s="58"/>
      <c r="P25" s="58"/>
      <c r="Q25" s="58">
        <v>6</v>
      </c>
      <c r="S25" s="58">
        <v>47.1</v>
      </c>
      <c r="T25" s="58">
        <v>1.81</v>
      </c>
      <c r="U25" s="58">
        <v>10.87</v>
      </c>
      <c r="V25" s="58">
        <v>13.04</v>
      </c>
      <c r="W25" s="58">
        <v>0.23</v>
      </c>
      <c r="X25" s="58">
        <v>11.53</v>
      </c>
      <c r="Y25" s="58">
        <v>9.3000000000000007</v>
      </c>
      <c r="Z25" s="58">
        <v>1.92</v>
      </c>
      <c r="AA25" s="58">
        <v>0.81</v>
      </c>
      <c r="AB25" s="58"/>
      <c r="AD25" s="59"/>
      <c r="AE25" s="60"/>
      <c r="AF25" s="61"/>
      <c r="AG25" s="59"/>
      <c r="AH25" s="59"/>
      <c r="AI25" s="59"/>
      <c r="AJ25" s="60"/>
      <c r="AK25" s="62"/>
      <c r="AL25" s="62"/>
      <c r="AM25" s="62"/>
      <c r="AN25" s="62"/>
      <c r="AO25" s="62"/>
      <c r="AP25" s="62"/>
      <c r="AQ25" s="63"/>
      <c r="AR25" s="62"/>
      <c r="AS25" s="62"/>
      <c r="AT25" s="63"/>
      <c r="AU25" s="59"/>
      <c r="AV25" s="59"/>
      <c r="AW25" s="59"/>
      <c r="AX25" s="59"/>
      <c r="AY25" s="59"/>
      <c r="AZ25" s="59"/>
      <c r="BA25" s="60"/>
      <c r="BB25" s="64"/>
      <c r="BC25" s="64"/>
      <c r="BD25" s="59"/>
      <c r="BE25" s="59"/>
      <c r="BF25" s="59"/>
      <c r="BG25" s="59"/>
      <c r="BH25" s="59"/>
      <c r="BI25" s="59"/>
      <c r="BJ25" s="59"/>
      <c r="BK25" s="59"/>
      <c r="BL25" s="57"/>
      <c r="BM25" s="57"/>
      <c r="BN25" s="57"/>
      <c r="BO25" s="57"/>
      <c r="BP25" s="57"/>
      <c r="BQ25" s="57"/>
      <c r="BR25" s="57"/>
      <c r="BS25" s="57"/>
      <c r="BT25" s="57"/>
      <c r="BU25" s="57"/>
      <c r="BV25" s="57"/>
      <c r="BW25" s="57"/>
      <c r="BX25" s="57"/>
      <c r="CA25" s="57"/>
      <c r="CB25" s="57"/>
      <c r="CC25" s="57"/>
      <c r="CD25" s="57"/>
      <c r="CE25" s="57"/>
      <c r="CF25" s="57"/>
      <c r="CG25" s="57"/>
      <c r="CH25" s="57"/>
      <c r="CI25" s="57"/>
      <c r="CJ25" s="57"/>
      <c r="CK25" s="57"/>
      <c r="CL25" s="57"/>
      <c r="CP25"/>
      <c r="CQ25"/>
      <c r="CR25"/>
      <c r="CS25"/>
      <c r="CT25"/>
      <c r="CU25"/>
      <c r="CV25"/>
      <c r="CW25"/>
      <c r="CX25"/>
      <c r="CY25"/>
      <c r="CZ25"/>
      <c r="EM25" s="57"/>
      <c r="EN25" s="57"/>
      <c r="EO25" s="57"/>
      <c r="EP25" s="57"/>
      <c r="EQ25" s="57"/>
      <c r="ER25" s="57"/>
      <c r="ES25" s="57"/>
      <c r="ET25" s="57"/>
      <c r="EU25" s="57"/>
      <c r="EV25" s="57"/>
      <c r="EW25" s="57"/>
      <c r="FG25" s="65"/>
      <c r="FH25" s="65"/>
      <c r="FL25" s="57"/>
      <c r="FX25" s="57"/>
      <c r="FY25" s="57"/>
      <c r="FZ25" s="57"/>
      <c r="GA25" s="66"/>
      <c r="GB25" s="66"/>
      <c r="GE25" s="66"/>
      <c r="GG25" s="57"/>
    </row>
    <row r="26" spans="1:189" s="56" customFormat="1" ht="18" customHeight="1" x14ac:dyDescent="0.3">
      <c r="A26" s="56" t="s">
        <v>1011</v>
      </c>
      <c r="B26" s="56" t="s">
        <v>1009</v>
      </c>
      <c r="C26" s="57">
        <v>850</v>
      </c>
      <c r="D26" s="57">
        <v>2</v>
      </c>
      <c r="E26" s="56">
        <f t="shared" si="0"/>
        <v>1123.1500000000001</v>
      </c>
      <c r="F26" s="58">
        <v>73.900000000000006</v>
      </c>
      <c r="G26" s="58">
        <v>0.28999999999999998</v>
      </c>
      <c r="H26" s="58">
        <v>14.95</v>
      </c>
      <c r="I26" s="58">
        <v>1.83</v>
      </c>
      <c r="J26" s="58">
        <v>0.06</v>
      </c>
      <c r="K26" s="58">
        <v>0.23</v>
      </c>
      <c r="L26" s="58">
        <v>1.87</v>
      </c>
      <c r="M26" s="58">
        <v>3.12</v>
      </c>
      <c r="N26" s="58">
        <v>3.67</v>
      </c>
      <c r="O26" s="58"/>
      <c r="P26" s="58"/>
      <c r="Q26" s="58">
        <v>5.4</v>
      </c>
      <c r="S26" s="58">
        <v>47.5</v>
      </c>
      <c r="T26" s="58">
        <v>1.87</v>
      </c>
      <c r="U26" s="58">
        <v>10.19</v>
      </c>
      <c r="V26" s="58">
        <v>13.18</v>
      </c>
      <c r="W26" s="58">
        <v>0.3</v>
      </c>
      <c r="X26" s="58">
        <v>11.85</v>
      </c>
      <c r="Y26" s="58">
        <v>9.3699999999999992</v>
      </c>
      <c r="Z26" s="58">
        <v>1.9</v>
      </c>
      <c r="AA26" s="58">
        <v>0.71</v>
      </c>
      <c r="AB26" s="58"/>
      <c r="AD26" s="59"/>
      <c r="AE26" s="60"/>
      <c r="AF26" s="61"/>
      <c r="AG26" s="59"/>
      <c r="AH26" s="59"/>
      <c r="AI26" s="59"/>
      <c r="AJ26" s="60"/>
      <c r="AK26" s="62"/>
      <c r="AL26" s="62"/>
      <c r="AM26" s="62"/>
      <c r="AN26" s="62"/>
      <c r="AO26" s="62"/>
      <c r="AP26" s="62"/>
      <c r="AQ26" s="63"/>
      <c r="AR26" s="62"/>
      <c r="AS26" s="62"/>
      <c r="AT26" s="63"/>
      <c r="AU26" s="59"/>
      <c r="AV26" s="59"/>
      <c r="AW26" s="59"/>
      <c r="AX26" s="59"/>
      <c r="AY26" s="59"/>
      <c r="AZ26" s="59"/>
      <c r="BA26" s="60"/>
      <c r="BB26" s="64"/>
      <c r="BC26" s="64"/>
      <c r="BD26" s="59"/>
      <c r="BE26" s="59"/>
      <c r="BF26" s="59"/>
      <c r="BG26" s="59"/>
      <c r="BH26" s="59"/>
      <c r="BI26" s="59"/>
      <c r="BJ26" s="59"/>
      <c r="BK26" s="59"/>
      <c r="BL26" s="57"/>
      <c r="BM26" s="57"/>
      <c r="BN26" s="57"/>
      <c r="BO26" s="57"/>
      <c r="BP26" s="57"/>
      <c r="BQ26" s="57"/>
      <c r="BR26" s="57"/>
      <c r="BS26" s="57"/>
      <c r="BT26" s="57"/>
      <c r="BU26" s="57"/>
      <c r="BV26" s="57"/>
      <c r="BW26" s="57"/>
      <c r="BX26" s="57"/>
      <c r="CA26" s="57"/>
      <c r="CB26" s="57"/>
      <c r="CC26" s="57"/>
      <c r="CD26" s="57"/>
      <c r="CE26" s="57"/>
      <c r="CF26" s="57"/>
      <c r="CG26" s="57"/>
      <c r="CH26" s="57"/>
      <c r="CI26" s="57"/>
      <c r="CJ26" s="57"/>
      <c r="CK26" s="57"/>
      <c r="CL26" s="57"/>
      <c r="CP26"/>
      <c r="CQ26"/>
      <c r="CR26"/>
      <c r="CS26"/>
      <c r="CT26"/>
      <c r="CU26"/>
      <c r="CV26"/>
      <c r="CW26"/>
      <c r="CX26"/>
      <c r="CY26"/>
      <c r="CZ26"/>
      <c r="EM26" s="57"/>
      <c r="EN26" s="57"/>
      <c r="EO26" s="57"/>
      <c r="EP26" s="57"/>
      <c r="EQ26" s="57"/>
      <c r="ER26" s="57"/>
      <c r="ES26" s="57"/>
      <c r="ET26" s="57"/>
      <c r="EU26" s="57"/>
      <c r="EV26" s="57"/>
      <c r="EW26" s="57"/>
      <c r="FG26" s="65"/>
      <c r="FH26" s="65"/>
      <c r="FL26" s="57"/>
      <c r="FX26" s="57"/>
      <c r="FY26" s="57"/>
      <c r="FZ26" s="57"/>
      <c r="GA26" s="66"/>
      <c r="GB26" s="66"/>
      <c r="GE26" s="66"/>
      <c r="GG26" s="57"/>
    </row>
    <row r="27" spans="1:189" s="56" customFormat="1" ht="18" customHeight="1" x14ac:dyDescent="0.3">
      <c r="A27" s="56" t="s">
        <v>1011</v>
      </c>
      <c r="B27" s="56" t="s">
        <v>1009</v>
      </c>
      <c r="C27" s="57">
        <v>900</v>
      </c>
      <c r="D27" s="57">
        <v>2</v>
      </c>
      <c r="E27" s="56">
        <f t="shared" si="0"/>
        <v>1173.1500000000001</v>
      </c>
      <c r="F27" s="58">
        <v>69.599999999999994</v>
      </c>
      <c r="G27" s="58">
        <v>0.36</v>
      </c>
      <c r="H27" s="58">
        <v>16.48</v>
      </c>
      <c r="I27" s="58">
        <v>2.27</v>
      </c>
      <c r="J27" s="58">
        <v>0.06</v>
      </c>
      <c r="K27" s="58">
        <v>0.96</v>
      </c>
      <c r="L27" s="58">
        <v>3.58</v>
      </c>
      <c r="M27" s="58">
        <v>4.3</v>
      </c>
      <c r="N27" s="58">
        <v>2.92</v>
      </c>
      <c r="O27" s="58"/>
      <c r="P27" s="58"/>
      <c r="Q27" s="58">
        <v>6</v>
      </c>
      <c r="S27" s="58">
        <v>44.4</v>
      </c>
      <c r="T27" s="58">
        <v>1.62</v>
      </c>
      <c r="U27" s="58">
        <v>10.78</v>
      </c>
      <c r="V27" s="58">
        <v>10.08</v>
      </c>
      <c r="W27" s="58">
        <v>0.16</v>
      </c>
      <c r="X27" s="58">
        <v>14.74</v>
      </c>
      <c r="Y27" s="58">
        <v>11.65</v>
      </c>
      <c r="Z27" s="58">
        <v>2.06</v>
      </c>
      <c r="AA27" s="58">
        <v>0.62</v>
      </c>
      <c r="AB27" s="58"/>
      <c r="AD27" s="59"/>
      <c r="AE27" s="60"/>
      <c r="AF27" s="61"/>
      <c r="AG27" s="59"/>
      <c r="AH27" s="59"/>
      <c r="AI27" s="59"/>
      <c r="AJ27" s="60"/>
      <c r="AK27" s="62"/>
      <c r="AL27" s="62"/>
      <c r="AM27" s="62"/>
      <c r="AN27" s="62"/>
      <c r="AO27" s="62"/>
      <c r="AP27" s="62"/>
      <c r="AQ27" s="63"/>
      <c r="AR27" s="62"/>
      <c r="AS27" s="62"/>
      <c r="AT27" s="63"/>
      <c r="AU27" s="59"/>
      <c r="AV27" s="59"/>
      <c r="AW27" s="59"/>
      <c r="AX27" s="59"/>
      <c r="AY27" s="59"/>
      <c r="AZ27" s="59"/>
      <c r="BA27" s="60"/>
      <c r="BB27" s="64"/>
      <c r="BC27" s="64"/>
      <c r="BD27" s="59"/>
      <c r="BE27" s="59"/>
      <c r="BF27" s="59"/>
      <c r="BG27" s="59"/>
      <c r="BH27" s="59"/>
      <c r="BI27" s="59"/>
      <c r="BJ27" s="59"/>
      <c r="BK27" s="59"/>
      <c r="BL27" s="57"/>
      <c r="BM27" s="57"/>
      <c r="BN27" s="57"/>
      <c r="BO27" s="57"/>
      <c r="BP27" s="57"/>
      <c r="BQ27" s="57"/>
      <c r="BR27" s="57"/>
      <c r="BS27" s="57"/>
      <c r="BT27" s="57"/>
      <c r="BU27" s="57"/>
      <c r="BV27" s="57"/>
      <c r="BW27" s="57"/>
      <c r="BX27" s="57"/>
      <c r="CA27" s="57"/>
      <c r="CB27" s="57"/>
      <c r="CC27" s="57"/>
      <c r="CD27" s="57"/>
      <c r="CE27" s="57"/>
      <c r="CF27" s="57"/>
      <c r="CG27" s="57"/>
      <c r="CH27" s="57"/>
      <c r="CI27" s="57"/>
      <c r="CJ27" s="57"/>
      <c r="CK27" s="57"/>
      <c r="CL27" s="57"/>
      <c r="CP27"/>
      <c r="CQ27"/>
      <c r="CR27"/>
      <c r="CS27"/>
      <c r="CT27"/>
      <c r="CU27"/>
      <c r="CV27"/>
      <c r="CW27"/>
      <c r="CX27"/>
      <c r="CY27"/>
      <c r="CZ27"/>
      <c r="EM27" s="57"/>
      <c r="EN27" s="57"/>
      <c r="EO27" s="57"/>
      <c r="EP27" s="57"/>
      <c r="EQ27" s="57"/>
      <c r="ER27" s="57"/>
      <c r="ES27" s="57"/>
      <c r="ET27" s="57"/>
      <c r="EU27" s="57"/>
      <c r="EV27" s="57"/>
      <c r="EW27" s="57"/>
      <c r="FG27" s="65"/>
      <c r="FH27" s="65"/>
      <c r="FL27" s="57"/>
      <c r="FX27" s="57"/>
      <c r="FY27" s="57"/>
      <c r="FZ27" s="57"/>
      <c r="GA27" s="66"/>
      <c r="GB27" s="66"/>
      <c r="GE27" s="66"/>
      <c r="GG27" s="57"/>
    </row>
    <row r="28" spans="1:189" s="56" customFormat="1" ht="18" customHeight="1" x14ac:dyDescent="0.3">
      <c r="A28" s="56" t="s">
        <v>1011</v>
      </c>
      <c r="B28" s="56" t="s">
        <v>1009</v>
      </c>
      <c r="C28" s="57">
        <v>900</v>
      </c>
      <c r="D28" s="57">
        <v>2</v>
      </c>
      <c r="E28" s="56">
        <f t="shared" si="0"/>
        <v>1173.1500000000001</v>
      </c>
      <c r="F28" s="58">
        <v>71</v>
      </c>
      <c r="G28" s="58">
        <v>0.42</v>
      </c>
      <c r="H28" s="58">
        <v>15.77</v>
      </c>
      <c r="I28" s="58">
        <v>2.09</v>
      </c>
      <c r="J28" s="58">
        <v>0.08</v>
      </c>
      <c r="K28" s="58">
        <v>0.78</v>
      </c>
      <c r="L28" s="58">
        <v>2.89</v>
      </c>
      <c r="M28" s="58">
        <v>3.79</v>
      </c>
      <c r="N28" s="58">
        <v>3.16</v>
      </c>
      <c r="O28" s="58"/>
      <c r="P28" s="58"/>
      <c r="Q28" s="58">
        <v>5.4</v>
      </c>
      <c r="S28" s="58">
        <v>45.2</v>
      </c>
      <c r="T28" s="58">
        <v>1.88</v>
      </c>
      <c r="U28" s="58">
        <v>10.25</v>
      </c>
      <c r="V28" s="58">
        <v>10.199999999999999</v>
      </c>
      <c r="W28" s="58">
        <v>0.16</v>
      </c>
      <c r="X28" s="58">
        <v>15.07</v>
      </c>
      <c r="Y28" s="58">
        <v>10.85</v>
      </c>
      <c r="Z28" s="58">
        <v>1.97</v>
      </c>
      <c r="AA28" s="58">
        <v>0.56000000000000005</v>
      </c>
      <c r="AB28" s="58"/>
      <c r="AD28" s="59"/>
      <c r="AE28" s="60"/>
      <c r="AF28" s="61"/>
      <c r="AG28" s="59"/>
      <c r="AH28" s="59"/>
      <c r="AI28" s="59"/>
      <c r="AJ28" s="60"/>
      <c r="AK28" s="62"/>
      <c r="AL28" s="62"/>
      <c r="AM28" s="62"/>
      <c r="AN28" s="62"/>
      <c r="AO28" s="62"/>
      <c r="AP28" s="62"/>
      <c r="AQ28" s="63"/>
      <c r="AR28" s="62"/>
      <c r="AS28" s="62"/>
      <c r="AT28" s="63"/>
      <c r="AU28" s="59"/>
      <c r="AV28" s="59"/>
      <c r="AW28" s="59"/>
      <c r="AX28" s="59"/>
      <c r="AY28" s="59"/>
      <c r="AZ28" s="59"/>
      <c r="BA28" s="60"/>
      <c r="BB28" s="64"/>
      <c r="BC28" s="64"/>
      <c r="BD28" s="59"/>
      <c r="BE28" s="59"/>
      <c r="BF28" s="59"/>
      <c r="BG28" s="59"/>
      <c r="BH28" s="59"/>
      <c r="BI28" s="59"/>
      <c r="BJ28" s="59"/>
      <c r="BK28" s="59"/>
      <c r="BL28" s="57"/>
      <c r="BM28" s="57"/>
      <c r="BN28" s="57"/>
      <c r="BO28" s="57"/>
      <c r="BP28" s="57"/>
      <c r="BQ28" s="57"/>
      <c r="BR28" s="57"/>
      <c r="BS28" s="57"/>
      <c r="BT28" s="57"/>
      <c r="BU28" s="57"/>
      <c r="BV28" s="57"/>
      <c r="BW28" s="57"/>
      <c r="BX28" s="57"/>
      <c r="CA28" s="57"/>
      <c r="CB28" s="57"/>
      <c r="CC28" s="57"/>
      <c r="CD28" s="57"/>
      <c r="CE28" s="57"/>
      <c r="CF28" s="57"/>
      <c r="CG28" s="57"/>
      <c r="CH28" s="57"/>
      <c r="CI28" s="57"/>
      <c r="CJ28" s="57"/>
      <c r="CK28" s="57"/>
      <c r="CL28" s="57"/>
      <c r="CP28"/>
      <c r="CQ28"/>
      <c r="CR28"/>
      <c r="CS28"/>
      <c r="CT28"/>
      <c r="CU28"/>
      <c r="CV28"/>
      <c r="CW28"/>
      <c r="CX28"/>
      <c r="CY28"/>
      <c r="CZ28"/>
      <c r="EM28" s="57"/>
      <c r="EN28" s="57"/>
      <c r="EO28" s="57"/>
      <c r="EP28" s="57"/>
      <c r="EQ28" s="57"/>
      <c r="ER28" s="57"/>
      <c r="ES28" s="57"/>
      <c r="ET28" s="57"/>
      <c r="EU28" s="57"/>
      <c r="EV28" s="57"/>
      <c r="EW28" s="57"/>
      <c r="FG28" s="65"/>
      <c r="FH28" s="65"/>
      <c r="FL28" s="57"/>
      <c r="FX28" s="57"/>
      <c r="FY28" s="57"/>
      <c r="FZ28" s="57"/>
      <c r="GA28" s="66"/>
      <c r="GB28" s="66"/>
      <c r="GE28" s="66"/>
      <c r="GG28" s="57"/>
    </row>
    <row r="29" spans="1:189" s="56" customFormat="1" ht="18" customHeight="1" x14ac:dyDescent="0.3">
      <c r="A29" s="56" t="s">
        <v>1011</v>
      </c>
      <c r="B29" s="56" t="s">
        <v>1009</v>
      </c>
      <c r="C29" s="57">
        <v>850</v>
      </c>
      <c r="D29" s="57">
        <v>2</v>
      </c>
      <c r="E29" s="56">
        <f t="shared" si="0"/>
        <v>1123.1500000000001</v>
      </c>
      <c r="F29" s="58">
        <v>74.599999999999994</v>
      </c>
      <c r="G29" s="58">
        <v>0.25</v>
      </c>
      <c r="H29" s="58">
        <v>15.33</v>
      </c>
      <c r="I29" s="58">
        <v>0.77</v>
      </c>
      <c r="J29" s="58">
        <v>0.04</v>
      </c>
      <c r="K29" s="58">
        <v>0.49</v>
      </c>
      <c r="L29" s="58">
        <v>2.06</v>
      </c>
      <c r="M29" s="58">
        <v>3.21</v>
      </c>
      <c r="N29" s="58">
        <v>3.28</v>
      </c>
      <c r="O29" s="58"/>
      <c r="P29" s="58"/>
      <c r="Q29" s="58">
        <v>5.8</v>
      </c>
      <c r="S29" s="58">
        <v>47.7</v>
      </c>
      <c r="T29" s="58">
        <v>4.53</v>
      </c>
      <c r="U29" s="58">
        <v>10.02</v>
      </c>
      <c r="V29" s="58">
        <v>8.8000000000000007</v>
      </c>
      <c r="W29" s="58">
        <v>0.21</v>
      </c>
      <c r="X29" s="58">
        <v>14.12</v>
      </c>
      <c r="Y29" s="58">
        <v>10.58</v>
      </c>
      <c r="Z29" s="58">
        <v>1.94</v>
      </c>
      <c r="AA29" s="58">
        <v>0.61</v>
      </c>
      <c r="AB29" s="58"/>
      <c r="AD29" s="59"/>
      <c r="AE29" s="60"/>
      <c r="AF29" s="61"/>
      <c r="AG29" s="59"/>
      <c r="AH29" s="59"/>
      <c r="AI29" s="59"/>
      <c r="AJ29" s="60"/>
      <c r="AK29" s="62"/>
      <c r="AL29" s="62"/>
      <c r="AM29" s="62"/>
      <c r="AN29" s="62"/>
      <c r="AO29" s="62"/>
      <c r="AP29" s="62"/>
      <c r="AQ29" s="63"/>
      <c r="AR29" s="62"/>
      <c r="AS29" s="62"/>
      <c r="AT29" s="63"/>
      <c r="AU29" s="59"/>
      <c r="AV29" s="59"/>
      <c r="AW29" s="59"/>
      <c r="AX29" s="59"/>
      <c r="AY29" s="59"/>
      <c r="AZ29" s="59"/>
      <c r="BA29" s="60"/>
      <c r="BB29" s="64"/>
      <c r="BC29" s="64"/>
      <c r="BD29" s="59"/>
      <c r="BE29" s="59"/>
      <c r="BF29" s="59"/>
      <c r="BG29" s="59"/>
      <c r="BH29" s="59"/>
      <c r="BI29" s="59"/>
      <c r="BJ29" s="59"/>
      <c r="BK29" s="59"/>
      <c r="BL29" s="57"/>
      <c r="BM29" s="57"/>
      <c r="BN29" s="57"/>
      <c r="BO29" s="57"/>
      <c r="BP29" s="57"/>
      <c r="BQ29" s="57"/>
      <c r="BR29" s="57"/>
      <c r="BS29" s="57"/>
      <c r="BT29" s="57"/>
      <c r="BU29" s="57"/>
      <c r="BV29" s="57"/>
      <c r="BW29" s="57"/>
      <c r="BX29" s="57"/>
      <c r="CA29" s="57"/>
      <c r="CB29" s="57"/>
      <c r="CC29" s="57"/>
      <c r="CD29" s="57"/>
      <c r="CE29" s="57"/>
      <c r="CF29" s="57"/>
      <c r="CG29" s="57"/>
      <c r="CH29" s="57"/>
      <c r="CI29" s="57"/>
      <c r="CJ29" s="57"/>
      <c r="CK29" s="57"/>
      <c r="CL29" s="57"/>
      <c r="CP29"/>
      <c r="CQ29"/>
      <c r="CR29"/>
      <c r="CS29"/>
      <c r="CT29"/>
      <c r="CU29"/>
      <c r="CV29"/>
      <c r="CW29"/>
      <c r="CX29"/>
      <c r="CY29"/>
      <c r="CZ29"/>
      <c r="EM29" s="57"/>
      <c r="EN29" s="57"/>
      <c r="EO29" s="57"/>
      <c r="EP29" s="57"/>
      <c r="EQ29" s="57"/>
      <c r="ER29" s="57"/>
      <c r="ES29" s="57"/>
      <c r="ET29" s="57"/>
      <c r="EU29" s="57"/>
      <c r="EV29" s="57"/>
      <c r="EW29" s="57"/>
      <c r="FG29" s="65"/>
      <c r="FH29" s="65"/>
      <c r="FL29" s="57"/>
      <c r="FX29" s="57"/>
      <c r="FY29" s="57"/>
      <c r="FZ29" s="57"/>
      <c r="GA29" s="66"/>
      <c r="GB29" s="66"/>
      <c r="GE29" s="66"/>
      <c r="GG29" s="57"/>
    </row>
    <row r="30" spans="1:189" s="56" customFormat="1" ht="18" customHeight="1" x14ac:dyDescent="0.3">
      <c r="A30" s="56" t="s">
        <v>1011</v>
      </c>
      <c r="B30" s="56" t="s">
        <v>1009</v>
      </c>
      <c r="C30" s="57">
        <v>850</v>
      </c>
      <c r="D30" s="57">
        <v>2</v>
      </c>
      <c r="E30" s="56">
        <f t="shared" si="0"/>
        <v>1123.1500000000001</v>
      </c>
      <c r="F30" s="58">
        <v>76.099999999999994</v>
      </c>
      <c r="G30" s="58">
        <v>0.23</v>
      </c>
      <c r="H30" s="58">
        <v>13.49</v>
      </c>
      <c r="I30" s="58">
        <v>0.82</v>
      </c>
      <c r="J30" s="58">
        <v>0.05</v>
      </c>
      <c r="K30" s="58">
        <v>0.44</v>
      </c>
      <c r="L30" s="58">
        <v>1.33</v>
      </c>
      <c r="M30" s="58">
        <v>3.47</v>
      </c>
      <c r="N30" s="58">
        <v>4.0599999999999996</v>
      </c>
      <c r="O30" s="58"/>
      <c r="P30" s="58"/>
      <c r="Q30" s="58">
        <v>4.7</v>
      </c>
      <c r="S30" s="58">
        <v>47.9</v>
      </c>
      <c r="T30" s="58">
        <v>1.1399999999999999</v>
      </c>
      <c r="U30" s="58">
        <v>8.49</v>
      </c>
      <c r="V30" s="58">
        <v>5.85</v>
      </c>
      <c r="W30" s="58">
        <v>0.37</v>
      </c>
      <c r="X30" s="58">
        <v>18.010000000000002</v>
      </c>
      <c r="Y30" s="58">
        <v>11.72</v>
      </c>
      <c r="Z30" s="58">
        <v>1.7</v>
      </c>
      <c r="AA30" s="58">
        <v>0.49</v>
      </c>
      <c r="AB30" s="58"/>
      <c r="AD30" s="59"/>
      <c r="AE30" s="60"/>
      <c r="AF30" s="61"/>
      <c r="AG30" s="59"/>
      <c r="AH30" s="59"/>
      <c r="AI30" s="59"/>
      <c r="AJ30" s="60"/>
      <c r="AK30" s="62"/>
      <c r="AL30" s="62"/>
      <c r="AM30" s="62"/>
      <c r="AN30" s="62"/>
      <c r="AO30" s="62"/>
      <c r="AP30" s="62"/>
      <c r="AQ30" s="63"/>
      <c r="AR30" s="62"/>
      <c r="AS30" s="62"/>
      <c r="AT30" s="63"/>
      <c r="AU30" s="59"/>
      <c r="AV30" s="59"/>
      <c r="AW30" s="59"/>
      <c r="AX30" s="59"/>
      <c r="AY30" s="59"/>
      <c r="AZ30" s="59"/>
      <c r="BA30" s="60"/>
      <c r="BB30" s="64"/>
      <c r="BC30" s="64"/>
      <c r="BD30" s="59"/>
      <c r="BE30" s="59"/>
      <c r="BF30" s="59"/>
      <c r="BG30" s="59"/>
      <c r="BH30" s="59"/>
      <c r="BI30" s="59"/>
      <c r="BJ30" s="59"/>
      <c r="BK30" s="59"/>
      <c r="BL30" s="57"/>
      <c r="BM30" s="57"/>
      <c r="BN30" s="57"/>
      <c r="BO30" s="57"/>
      <c r="BP30" s="57"/>
      <c r="BQ30" s="57"/>
      <c r="BR30" s="57"/>
      <c r="BS30" s="57"/>
      <c r="BT30" s="57"/>
      <c r="BU30" s="57"/>
      <c r="BV30" s="57"/>
      <c r="BW30" s="57"/>
      <c r="BX30" s="57"/>
      <c r="CA30" s="57"/>
      <c r="CB30" s="57"/>
      <c r="CC30" s="57"/>
      <c r="CD30" s="57"/>
      <c r="CE30" s="57"/>
      <c r="CF30" s="57"/>
      <c r="CG30" s="57"/>
      <c r="CH30" s="57"/>
      <c r="CI30" s="57"/>
      <c r="CJ30" s="57"/>
      <c r="CK30" s="57"/>
      <c r="CL30" s="57"/>
      <c r="CP30"/>
      <c r="CQ30"/>
      <c r="CR30"/>
      <c r="CS30"/>
      <c r="CT30"/>
      <c r="CU30"/>
      <c r="CV30"/>
      <c r="CW30"/>
      <c r="CX30"/>
      <c r="CY30"/>
      <c r="CZ30"/>
      <c r="EM30" s="57"/>
      <c r="EN30" s="57"/>
      <c r="EO30" s="57"/>
      <c r="EP30" s="57"/>
      <c r="EQ30" s="57"/>
      <c r="ER30" s="57"/>
      <c r="ES30" s="57"/>
      <c r="ET30" s="57"/>
      <c r="EU30" s="57"/>
      <c r="EV30" s="57"/>
      <c r="EW30" s="57"/>
      <c r="FG30" s="65"/>
      <c r="FH30" s="65"/>
      <c r="FL30" s="57"/>
      <c r="FX30" s="57"/>
      <c r="FY30" s="57"/>
      <c r="FZ30" s="57"/>
      <c r="GA30" s="66"/>
      <c r="GB30" s="66"/>
      <c r="GE30" s="66"/>
      <c r="GG30" s="57"/>
    </row>
    <row r="31" spans="1:189" s="56" customFormat="1" ht="18" customHeight="1" x14ac:dyDescent="0.3">
      <c r="A31" s="56" t="s">
        <v>1011</v>
      </c>
      <c r="B31" s="56" t="s">
        <v>1009</v>
      </c>
      <c r="C31" s="57">
        <v>925</v>
      </c>
      <c r="D31" s="57">
        <v>2</v>
      </c>
      <c r="E31" s="56">
        <f t="shared" si="0"/>
        <v>1198.1500000000001</v>
      </c>
      <c r="F31" s="58">
        <v>70.3</v>
      </c>
      <c r="G31" s="58">
        <v>0.39</v>
      </c>
      <c r="H31" s="58">
        <v>16.04</v>
      </c>
      <c r="I31" s="58">
        <v>1.63</v>
      </c>
      <c r="J31" s="58">
        <v>0.04</v>
      </c>
      <c r="K31" s="58">
        <v>1.2</v>
      </c>
      <c r="L31" s="58">
        <v>3.35</v>
      </c>
      <c r="M31" s="58">
        <v>4.05</v>
      </c>
      <c r="N31" s="58">
        <v>2.96</v>
      </c>
      <c r="O31" s="58"/>
      <c r="P31" s="58"/>
      <c r="Q31" s="58">
        <v>4.9000000000000004</v>
      </c>
      <c r="S31" s="58">
        <v>46</v>
      </c>
      <c r="T31" s="58">
        <v>1.23</v>
      </c>
      <c r="U31" s="58">
        <v>9.9700000000000006</v>
      </c>
      <c r="V31" s="58">
        <v>6.05</v>
      </c>
      <c r="W31" s="58">
        <v>0.26</v>
      </c>
      <c r="X31" s="58">
        <v>17.64</v>
      </c>
      <c r="Y31" s="58">
        <v>11.82</v>
      </c>
      <c r="Z31" s="58">
        <v>1.9</v>
      </c>
      <c r="AA31" s="58">
        <v>0.55000000000000004</v>
      </c>
      <c r="AB31" s="58"/>
      <c r="AD31" s="59"/>
      <c r="AE31" s="60"/>
      <c r="AF31" s="61"/>
      <c r="AG31" s="59"/>
      <c r="AH31" s="59"/>
      <c r="AI31" s="59"/>
      <c r="AJ31" s="60"/>
      <c r="AK31" s="62"/>
      <c r="AL31" s="62"/>
      <c r="AM31" s="62"/>
      <c r="AN31" s="62"/>
      <c r="AO31" s="62"/>
      <c r="AP31" s="62"/>
      <c r="AQ31" s="63"/>
      <c r="AR31" s="62"/>
      <c r="AS31" s="62"/>
      <c r="AT31" s="63"/>
      <c r="AU31" s="59"/>
      <c r="AV31" s="59"/>
      <c r="AW31" s="59"/>
      <c r="AX31" s="59"/>
      <c r="AY31" s="59"/>
      <c r="AZ31" s="59"/>
      <c r="BA31" s="60"/>
      <c r="BB31" s="64"/>
      <c r="BC31" s="64"/>
      <c r="BD31" s="59"/>
      <c r="BE31" s="59"/>
      <c r="BF31" s="59"/>
      <c r="BG31" s="59"/>
      <c r="BH31" s="59"/>
      <c r="BI31" s="59"/>
      <c r="BJ31" s="59"/>
      <c r="BK31" s="59"/>
      <c r="BL31" s="57"/>
      <c r="BM31" s="57"/>
      <c r="BN31" s="57"/>
      <c r="BO31" s="57"/>
      <c r="BP31" s="57"/>
      <c r="BQ31" s="57"/>
      <c r="BR31" s="57"/>
      <c r="BS31" s="57"/>
      <c r="BT31" s="57"/>
      <c r="BU31" s="57"/>
      <c r="BV31" s="57"/>
      <c r="BW31" s="57"/>
      <c r="BX31" s="57"/>
      <c r="CA31" s="57"/>
      <c r="CB31" s="57"/>
      <c r="CC31" s="57"/>
      <c r="CD31" s="57"/>
      <c r="CE31" s="57"/>
      <c r="CF31" s="57"/>
      <c r="CG31" s="57"/>
      <c r="CH31" s="57"/>
      <c r="CI31" s="57"/>
      <c r="CJ31" s="57"/>
      <c r="CK31" s="57"/>
      <c r="CL31" s="57"/>
      <c r="CP31"/>
      <c r="CQ31"/>
      <c r="CR31"/>
      <c r="CS31"/>
      <c r="CT31"/>
      <c r="CU31"/>
      <c r="CV31"/>
      <c r="CW31"/>
      <c r="CX31"/>
      <c r="CY31"/>
      <c r="CZ31"/>
      <c r="EM31" s="57"/>
      <c r="EN31" s="57"/>
      <c r="EO31" s="57"/>
      <c r="EP31" s="57"/>
      <c r="EQ31" s="57"/>
      <c r="ER31" s="57"/>
      <c r="ES31" s="57"/>
      <c r="ET31" s="57"/>
      <c r="EU31" s="57"/>
      <c r="EV31" s="57"/>
      <c r="EW31" s="57"/>
      <c r="FG31" s="65"/>
      <c r="FH31" s="65"/>
      <c r="FL31" s="57"/>
      <c r="FX31" s="57"/>
      <c r="FY31" s="57"/>
      <c r="FZ31" s="57"/>
      <c r="GA31" s="66"/>
      <c r="GB31" s="66"/>
      <c r="GE31" s="66"/>
      <c r="GG31" s="57"/>
    </row>
    <row r="32" spans="1:189" s="56" customFormat="1" ht="18" customHeight="1" x14ac:dyDescent="0.3">
      <c r="A32" s="56" t="s">
        <v>1011</v>
      </c>
      <c r="B32" s="56" t="s">
        <v>1009</v>
      </c>
      <c r="C32" s="57">
        <v>925</v>
      </c>
      <c r="D32" s="57">
        <v>2</v>
      </c>
      <c r="E32" s="56">
        <f t="shared" si="0"/>
        <v>1198.1500000000001</v>
      </c>
      <c r="F32" s="58">
        <v>71.7</v>
      </c>
      <c r="G32" s="58">
        <v>0.33</v>
      </c>
      <c r="H32" s="58">
        <v>15.5</v>
      </c>
      <c r="I32" s="58">
        <v>1.48</v>
      </c>
      <c r="J32" s="58">
        <v>0.03</v>
      </c>
      <c r="K32" s="58">
        <v>1.06</v>
      </c>
      <c r="L32" s="58">
        <v>2.82</v>
      </c>
      <c r="M32" s="58">
        <v>3.82</v>
      </c>
      <c r="N32" s="58">
        <v>3.27</v>
      </c>
      <c r="O32" s="58"/>
      <c r="P32" s="58"/>
      <c r="Q32" s="58">
        <v>4.5</v>
      </c>
      <c r="S32" s="58">
        <v>46.3</v>
      </c>
      <c r="T32" s="58">
        <v>1.29</v>
      </c>
      <c r="U32" s="58">
        <v>9.4499999999999993</v>
      </c>
      <c r="V32" s="58">
        <v>5.69</v>
      </c>
      <c r="W32" s="58">
        <v>0.24</v>
      </c>
      <c r="X32" s="58">
        <v>18.03</v>
      </c>
      <c r="Y32" s="58">
        <v>11.8</v>
      </c>
      <c r="Z32" s="58">
        <v>1.83</v>
      </c>
      <c r="AA32" s="58">
        <v>0.51</v>
      </c>
      <c r="AB32" s="58"/>
      <c r="AD32" s="59"/>
      <c r="AE32" s="60"/>
      <c r="AF32" s="61"/>
      <c r="AG32" s="59"/>
      <c r="AH32" s="59"/>
      <c r="AI32" s="59"/>
      <c r="AJ32" s="60"/>
      <c r="AK32" s="62"/>
      <c r="AL32" s="62"/>
      <c r="AM32" s="62"/>
      <c r="AN32" s="62"/>
      <c r="AO32" s="62"/>
      <c r="AP32" s="62"/>
      <c r="AQ32" s="63"/>
      <c r="AR32" s="62"/>
      <c r="AS32" s="62"/>
      <c r="AT32" s="63"/>
      <c r="AU32" s="59"/>
      <c r="AV32" s="59"/>
      <c r="AW32" s="59"/>
      <c r="AX32" s="59"/>
      <c r="AY32" s="59"/>
      <c r="AZ32" s="59"/>
      <c r="BA32" s="60"/>
      <c r="BB32" s="64"/>
      <c r="BC32" s="64"/>
      <c r="BD32" s="59"/>
      <c r="BE32" s="59"/>
      <c r="BF32" s="59"/>
      <c r="BG32" s="59"/>
      <c r="BH32" s="59"/>
      <c r="BI32" s="59"/>
      <c r="BJ32" s="59"/>
      <c r="BK32" s="59"/>
      <c r="BL32" s="57"/>
      <c r="BM32" s="57"/>
      <c r="BN32" s="57"/>
      <c r="BO32" s="57"/>
      <c r="BP32" s="57"/>
      <c r="BQ32" s="57"/>
      <c r="BR32" s="57"/>
      <c r="BS32" s="57"/>
      <c r="BT32" s="57"/>
      <c r="BU32" s="57"/>
      <c r="BV32" s="57"/>
      <c r="BW32" s="57"/>
      <c r="BX32" s="57"/>
      <c r="CA32" s="57"/>
      <c r="CB32" s="57"/>
      <c r="CC32" s="57"/>
      <c r="CD32" s="57"/>
      <c r="CE32" s="57"/>
      <c r="CF32" s="57"/>
      <c r="CG32" s="57"/>
      <c r="CH32" s="57"/>
      <c r="CI32" s="57"/>
      <c r="CJ32" s="57"/>
      <c r="CK32" s="57"/>
      <c r="CL32" s="57"/>
      <c r="CP32"/>
      <c r="CQ32"/>
      <c r="CR32"/>
      <c r="CS32"/>
      <c r="CT32"/>
      <c r="CU32"/>
      <c r="CV32"/>
      <c r="CW32"/>
      <c r="CX32"/>
      <c r="CY32"/>
      <c r="CZ32"/>
      <c r="EM32" s="57"/>
      <c r="EN32" s="57"/>
      <c r="EO32" s="57"/>
      <c r="EP32" s="57"/>
      <c r="EQ32" s="57"/>
      <c r="ER32" s="57"/>
      <c r="ES32" s="57"/>
      <c r="ET32" s="57"/>
      <c r="EU32" s="57"/>
      <c r="EV32" s="57"/>
      <c r="EW32" s="57"/>
      <c r="FG32" s="65"/>
      <c r="FH32" s="65"/>
      <c r="FL32" s="57"/>
      <c r="FX32" s="57"/>
      <c r="FY32" s="57"/>
      <c r="FZ32" s="57"/>
      <c r="GA32" s="66"/>
      <c r="GB32" s="66"/>
      <c r="GE32" s="66"/>
      <c r="GG32" s="57"/>
    </row>
    <row r="33" spans="1:189" s="56" customFormat="1" ht="18" customHeight="1" x14ac:dyDescent="0.3">
      <c r="A33" s="56" t="s">
        <v>1011</v>
      </c>
      <c r="B33" s="56" t="s">
        <v>1009</v>
      </c>
      <c r="C33" s="57">
        <v>875</v>
      </c>
      <c r="D33" s="57">
        <v>2</v>
      </c>
      <c r="E33" s="56">
        <f t="shared" si="0"/>
        <v>1148.1500000000001</v>
      </c>
      <c r="F33" s="58">
        <v>72</v>
      </c>
      <c r="G33" s="58">
        <v>0.36</v>
      </c>
      <c r="H33" s="58">
        <v>16.2</v>
      </c>
      <c r="I33" s="58">
        <v>1.68</v>
      </c>
      <c r="J33" s="58">
        <v>0.05</v>
      </c>
      <c r="K33" s="58">
        <v>0.31</v>
      </c>
      <c r="L33" s="58">
        <v>2.81</v>
      </c>
      <c r="M33" s="58">
        <v>4.1399999999999997</v>
      </c>
      <c r="N33" s="58">
        <v>3</v>
      </c>
      <c r="O33" s="58"/>
      <c r="P33" s="58"/>
      <c r="Q33" s="58">
        <v>6</v>
      </c>
      <c r="S33" s="58">
        <v>45.2</v>
      </c>
      <c r="T33" s="58">
        <v>2</v>
      </c>
      <c r="U33" s="58">
        <v>9.6999999999999993</v>
      </c>
      <c r="V33" s="58">
        <v>12.38</v>
      </c>
      <c r="W33" s="58">
        <v>0.19</v>
      </c>
      <c r="X33" s="58">
        <v>12.95</v>
      </c>
      <c r="Y33" s="58">
        <v>10.64</v>
      </c>
      <c r="Z33" s="58">
        <v>1.87</v>
      </c>
      <c r="AA33" s="58">
        <v>0.47</v>
      </c>
      <c r="AB33" s="58"/>
      <c r="AD33" s="59"/>
      <c r="AE33" s="60"/>
      <c r="AF33" s="61"/>
      <c r="AG33" s="59"/>
      <c r="AH33" s="59"/>
      <c r="AI33" s="59"/>
      <c r="AJ33" s="60"/>
      <c r="AK33" s="62"/>
      <c r="AL33" s="62"/>
      <c r="AM33" s="62"/>
      <c r="AN33" s="62"/>
      <c r="AO33" s="62"/>
      <c r="AP33" s="62"/>
      <c r="AQ33" s="63"/>
      <c r="AR33" s="62"/>
      <c r="AS33" s="62"/>
      <c r="AT33" s="63"/>
      <c r="AU33" s="59"/>
      <c r="AV33" s="59"/>
      <c r="AW33" s="59"/>
      <c r="AX33" s="59"/>
      <c r="AY33" s="59"/>
      <c r="AZ33" s="59"/>
      <c r="BA33" s="60"/>
      <c r="BB33" s="64"/>
      <c r="BC33" s="64"/>
      <c r="BD33" s="59"/>
      <c r="BE33" s="59"/>
      <c r="BF33" s="59"/>
      <c r="BG33" s="59"/>
      <c r="BH33" s="59"/>
      <c r="BI33" s="59"/>
      <c r="BJ33" s="59"/>
      <c r="BK33" s="59"/>
      <c r="BL33" s="57"/>
      <c r="BM33" s="57"/>
      <c r="BN33" s="57"/>
      <c r="BO33" s="57"/>
      <c r="BP33" s="57"/>
      <c r="BQ33" s="57"/>
      <c r="BR33" s="57"/>
      <c r="BS33" s="57"/>
      <c r="BT33" s="57"/>
      <c r="BU33" s="57"/>
      <c r="BV33" s="57"/>
      <c r="BW33" s="57"/>
      <c r="BX33" s="57"/>
      <c r="CA33" s="57"/>
      <c r="CB33" s="57"/>
      <c r="CC33" s="57"/>
      <c r="CD33" s="57"/>
      <c r="CE33" s="57"/>
      <c r="CF33" s="57"/>
      <c r="CG33" s="57"/>
      <c r="CH33" s="57"/>
      <c r="CI33" s="57"/>
      <c r="CJ33" s="57"/>
      <c r="CK33" s="57"/>
      <c r="CL33" s="57"/>
      <c r="CP33"/>
      <c r="CQ33"/>
      <c r="CR33"/>
      <c r="CS33"/>
      <c r="CT33"/>
      <c r="CU33"/>
      <c r="CV33"/>
      <c r="CW33"/>
      <c r="CX33"/>
      <c r="CY33"/>
      <c r="CZ33"/>
      <c r="EM33" s="57"/>
      <c r="EN33" s="57"/>
      <c r="EO33" s="57"/>
      <c r="EP33" s="57"/>
      <c r="EQ33" s="57"/>
      <c r="ER33" s="57"/>
      <c r="ES33" s="57"/>
      <c r="ET33" s="57"/>
      <c r="EU33" s="57"/>
      <c r="EV33" s="57"/>
      <c r="EW33" s="57"/>
      <c r="FG33" s="65"/>
      <c r="FH33" s="65"/>
      <c r="FL33" s="57"/>
      <c r="FX33" s="57"/>
      <c r="FY33" s="57"/>
      <c r="FZ33" s="57"/>
      <c r="GA33" s="66"/>
      <c r="GB33" s="66"/>
      <c r="GE33" s="66"/>
      <c r="GG33" s="57"/>
    </row>
    <row r="34" spans="1:189" s="56" customFormat="1" ht="18" customHeight="1" x14ac:dyDescent="0.3">
      <c r="A34" s="56" t="s">
        <v>1011</v>
      </c>
      <c r="B34" s="56" t="s">
        <v>1009</v>
      </c>
      <c r="C34" s="57">
        <v>875</v>
      </c>
      <c r="D34" s="57">
        <v>2</v>
      </c>
      <c r="E34" s="56">
        <f t="shared" si="0"/>
        <v>1148.1500000000001</v>
      </c>
      <c r="F34" s="58">
        <v>73.3</v>
      </c>
      <c r="G34" s="58">
        <v>0.33</v>
      </c>
      <c r="H34" s="58">
        <v>15.78</v>
      </c>
      <c r="I34" s="58">
        <v>1.3</v>
      </c>
      <c r="J34" s="58">
        <v>0.06</v>
      </c>
      <c r="K34" s="58">
        <v>0.2</v>
      </c>
      <c r="L34" s="58">
        <v>2.5</v>
      </c>
      <c r="M34" s="58">
        <v>3.18</v>
      </c>
      <c r="N34" s="58">
        <v>3.34</v>
      </c>
      <c r="O34" s="58"/>
      <c r="P34" s="58"/>
      <c r="Q34" s="58">
        <v>5.6</v>
      </c>
      <c r="S34" s="58">
        <v>46.1</v>
      </c>
      <c r="T34" s="58">
        <v>1.84</v>
      </c>
      <c r="U34" s="58">
        <v>10.36</v>
      </c>
      <c r="V34" s="58">
        <v>10.65</v>
      </c>
      <c r="W34" s="58">
        <v>0.28999999999999998</v>
      </c>
      <c r="X34" s="58">
        <v>13.6</v>
      </c>
      <c r="Y34" s="58">
        <v>10.67</v>
      </c>
      <c r="Z34" s="58">
        <v>1.95</v>
      </c>
      <c r="AA34" s="58">
        <v>0.55000000000000004</v>
      </c>
      <c r="AB34" s="58"/>
      <c r="AD34" s="59"/>
      <c r="AE34" s="60"/>
      <c r="AF34" s="61"/>
      <c r="AG34" s="59"/>
      <c r="AH34" s="59"/>
      <c r="AI34" s="59"/>
      <c r="AJ34" s="60"/>
      <c r="AK34" s="62"/>
      <c r="AL34" s="62"/>
      <c r="AM34" s="62"/>
      <c r="AN34" s="62"/>
      <c r="AO34" s="62"/>
      <c r="AP34" s="62"/>
      <c r="AQ34" s="63"/>
      <c r="AR34" s="62"/>
      <c r="AS34" s="62"/>
      <c r="AT34" s="63"/>
      <c r="AU34" s="59"/>
      <c r="AV34" s="59"/>
      <c r="AW34" s="59"/>
      <c r="AX34" s="59"/>
      <c r="AY34" s="59"/>
      <c r="AZ34" s="59"/>
      <c r="BA34" s="60"/>
      <c r="BB34" s="64"/>
      <c r="BC34" s="64"/>
      <c r="BD34" s="59"/>
      <c r="BE34" s="59"/>
      <c r="BF34" s="59"/>
      <c r="BG34" s="59"/>
      <c r="BH34" s="59"/>
      <c r="BI34" s="59"/>
      <c r="BJ34" s="59"/>
      <c r="BK34" s="59"/>
      <c r="BL34" s="57"/>
      <c r="BM34" s="57"/>
      <c r="BN34" s="57"/>
      <c r="BO34" s="57"/>
      <c r="BP34" s="57"/>
      <c r="BQ34" s="57"/>
      <c r="BR34" s="57"/>
      <c r="BS34" s="57"/>
      <c r="BT34" s="57"/>
      <c r="BU34" s="57"/>
      <c r="BV34" s="57"/>
      <c r="BW34" s="57"/>
      <c r="BX34" s="57"/>
      <c r="CA34" s="57"/>
      <c r="CB34" s="57"/>
      <c r="CC34" s="57"/>
      <c r="CD34" s="57"/>
      <c r="CE34" s="57"/>
      <c r="CF34" s="57"/>
      <c r="CG34" s="57"/>
      <c r="CH34" s="57"/>
      <c r="CI34" s="57"/>
      <c r="CJ34" s="57"/>
      <c r="CK34" s="57"/>
      <c r="CL34" s="57"/>
      <c r="CP34"/>
      <c r="CQ34"/>
      <c r="CR34"/>
      <c r="CS34"/>
      <c r="CT34"/>
      <c r="CU34"/>
      <c r="CV34"/>
      <c r="CW34"/>
      <c r="CX34"/>
      <c r="CY34"/>
      <c r="CZ34"/>
      <c r="EM34" s="57"/>
      <c r="EN34" s="57"/>
      <c r="EO34" s="57"/>
      <c r="EP34" s="57"/>
      <c r="EQ34" s="57"/>
      <c r="ER34" s="57"/>
      <c r="ES34" s="57"/>
      <c r="ET34" s="57"/>
      <c r="EU34" s="57"/>
      <c r="EV34" s="57"/>
      <c r="EW34" s="57"/>
      <c r="FG34" s="65"/>
      <c r="FH34" s="65"/>
      <c r="FL34" s="57"/>
      <c r="FX34" s="57"/>
      <c r="FY34" s="57"/>
      <c r="FZ34" s="57"/>
      <c r="GA34" s="66"/>
      <c r="GB34" s="66"/>
      <c r="GE34" s="66"/>
      <c r="GG34" s="57"/>
    </row>
    <row r="35" spans="1:189" s="56" customFormat="1" ht="18" customHeight="1" x14ac:dyDescent="0.3">
      <c r="A35" s="56" t="s">
        <v>1011</v>
      </c>
      <c r="B35" s="56" t="s">
        <v>1009</v>
      </c>
      <c r="C35" s="57">
        <v>875</v>
      </c>
      <c r="D35" s="57">
        <v>2</v>
      </c>
      <c r="E35" s="56">
        <f t="shared" si="0"/>
        <v>1148.1500000000001</v>
      </c>
      <c r="F35" s="58">
        <v>70.900000000000006</v>
      </c>
      <c r="G35" s="58">
        <v>0.4</v>
      </c>
      <c r="H35" s="58">
        <v>16.04</v>
      </c>
      <c r="I35" s="58">
        <v>2.25</v>
      </c>
      <c r="J35" s="58">
        <v>0.03</v>
      </c>
      <c r="K35" s="58">
        <v>0.67</v>
      </c>
      <c r="L35" s="58">
        <v>2.89</v>
      </c>
      <c r="M35" s="58">
        <v>4.32</v>
      </c>
      <c r="N35" s="58">
        <v>3.05</v>
      </c>
      <c r="O35" s="58"/>
      <c r="P35" s="58"/>
      <c r="Q35" s="58">
        <v>6</v>
      </c>
      <c r="S35" s="58">
        <v>46.1</v>
      </c>
      <c r="T35" s="58">
        <v>1.69</v>
      </c>
      <c r="U35" s="58">
        <v>7.86</v>
      </c>
      <c r="V35" s="58">
        <v>12.63</v>
      </c>
      <c r="W35" s="58">
        <v>0.32</v>
      </c>
      <c r="X35" s="58">
        <v>14.01</v>
      </c>
      <c r="Y35" s="58">
        <v>10.72</v>
      </c>
      <c r="Z35" s="58">
        <v>1.64</v>
      </c>
      <c r="AA35" s="58">
        <v>0.45</v>
      </c>
      <c r="AB35" s="58"/>
      <c r="AD35" s="59"/>
      <c r="AE35" s="60"/>
      <c r="AF35" s="61"/>
      <c r="AG35" s="59"/>
      <c r="AH35" s="59"/>
      <c r="AI35" s="59"/>
      <c r="AJ35" s="60"/>
      <c r="AK35" s="62"/>
      <c r="AL35" s="62"/>
      <c r="AM35" s="62"/>
      <c r="AN35" s="62"/>
      <c r="AO35" s="62"/>
      <c r="AP35" s="62"/>
      <c r="AQ35" s="63"/>
      <c r="AR35" s="62"/>
      <c r="AS35" s="62"/>
      <c r="AT35" s="63"/>
      <c r="AU35" s="59"/>
      <c r="AV35" s="59"/>
      <c r="AW35" s="59"/>
      <c r="AX35" s="59"/>
      <c r="AY35" s="59"/>
      <c r="AZ35" s="59"/>
      <c r="BA35" s="60"/>
      <c r="BB35" s="64"/>
      <c r="BC35" s="64"/>
      <c r="BD35" s="59"/>
      <c r="BE35" s="59"/>
      <c r="BF35" s="59"/>
      <c r="BG35" s="59"/>
      <c r="BH35" s="59"/>
      <c r="BI35" s="59"/>
      <c r="BJ35" s="59"/>
      <c r="BK35" s="59"/>
      <c r="BL35" s="57"/>
      <c r="BM35" s="57"/>
      <c r="BN35" s="57"/>
      <c r="BO35" s="57"/>
      <c r="BP35" s="57"/>
      <c r="BQ35" s="57"/>
      <c r="BR35" s="57"/>
      <c r="BS35" s="57"/>
      <c r="BT35" s="57"/>
      <c r="BU35" s="57"/>
      <c r="BV35" s="57"/>
      <c r="BW35" s="57"/>
      <c r="BX35" s="57"/>
      <c r="CA35" s="57"/>
      <c r="CB35" s="57"/>
      <c r="CC35" s="57"/>
      <c r="CD35" s="57"/>
      <c r="CE35" s="57"/>
      <c r="CF35" s="57"/>
      <c r="CG35" s="57"/>
      <c r="CH35" s="57"/>
      <c r="CI35" s="57"/>
      <c r="CJ35" s="57"/>
      <c r="CK35" s="57"/>
      <c r="CL35" s="57"/>
      <c r="CP35"/>
      <c r="CQ35"/>
      <c r="CR35"/>
      <c r="CS35"/>
      <c r="CT35"/>
      <c r="CU35"/>
      <c r="CV35"/>
      <c r="CW35"/>
      <c r="CX35"/>
      <c r="CY35"/>
      <c r="CZ35"/>
      <c r="EM35" s="57"/>
      <c r="EN35" s="57"/>
      <c r="EO35" s="57"/>
      <c r="EP35" s="57"/>
      <c r="EQ35" s="57"/>
      <c r="ER35" s="57"/>
      <c r="ES35" s="57"/>
      <c r="ET35" s="57"/>
      <c r="EU35" s="57"/>
      <c r="EV35" s="57"/>
      <c r="EW35" s="57"/>
      <c r="FG35" s="65"/>
      <c r="FH35" s="65"/>
      <c r="FL35" s="57"/>
      <c r="FX35" s="57"/>
      <c r="FY35" s="57"/>
      <c r="FZ35" s="57"/>
      <c r="GA35" s="66"/>
      <c r="GB35" s="66"/>
      <c r="GE35" s="66"/>
      <c r="GG35" s="57"/>
    </row>
    <row r="36" spans="1:189" s="56" customFormat="1" ht="18" customHeight="1" x14ac:dyDescent="0.3">
      <c r="A36" s="56" t="s">
        <v>1011</v>
      </c>
      <c r="B36" s="56" t="s">
        <v>1009</v>
      </c>
      <c r="C36" s="57">
        <v>900</v>
      </c>
      <c r="D36" s="57">
        <v>2</v>
      </c>
      <c r="E36" s="56">
        <f t="shared" si="0"/>
        <v>1173.1500000000001</v>
      </c>
      <c r="F36" s="58">
        <v>71</v>
      </c>
      <c r="G36" s="58">
        <v>0.37</v>
      </c>
      <c r="H36" s="58">
        <v>16.89</v>
      </c>
      <c r="I36" s="58">
        <v>1.79</v>
      </c>
      <c r="J36" s="58">
        <v>0.06</v>
      </c>
      <c r="K36" s="58">
        <v>0.18</v>
      </c>
      <c r="L36" s="58">
        <v>3.09</v>
      </c>
      <c r="M36" s="58">
        <v>3.95</v>
      </c>
      <c r="N36" s="58">
        <v>3</v>
      </c>
      <c r="O36" s="58"/>
      <c r="P36" s="58"/>
      <c r="Q36" s="58">
        <v>6</v>
      </c>
      <c r="S36" s="58">
        <v>45.3</v>
      </c>
      <c r="T36" s="58">
        <v>1.92</v>
      </c>
      <c r="U36" s="58">
        <v>10.31</v>
      </c>
      <c r="V36" s="58">
        <v>11.34</v>
      </c>
      <c r="W36" s="58">
        <v>0.19</v>
      </c>
      <c r="X36" s="58">
        <v>14.45</v>
      </c>
      <c r="Y36" s="58">
        <v>11.1</v>
      </c>
      <c r="Z36" s="58">
        <v>1.91</v>
      </c>
      <c r="AA36" s="58">
        <v>0.55000000000000004</v>
      </c>
      <c r="AB36" s="58"/>
      <c r="AD36" s="59"/>
      <c r="AE36" s="60"/>
      <c r="AF36" s="61"/>
      <c r="AG36" s="59"/>
      <c r="AH36" s="59"/>
      <c r="AI36" s="59"/>
      <c r="AJ36" s="60"/>
      <c r="AK36" s="62"/>
      <c r="AL36" s="62"/>
      <c r="AM36" s="62"/>
      <c r="AN36" s="62"/>
      <c r="AO36" s="62"/>
      <c r="AP36" s="62"/>
      <c r="AQ36" s="63"/>
      <c r="AR36" s="62"/>
      <c r="AS36" s="62"/>
      <c r="AT36" s="63"/>
      <c r="AU36" s="59"/>
      <c r="AV36" s="59"/>
      <c r="AW36" s="59"/>
      <c r="AX36" s="59"/>
      <c r="AY36" s="59"/>
      <c r="AZ36" s="59"/>
      <c r="BA36" s="60"/>
      <c r="BB36" s="64"/>
      <c r="BC36" s="64"/>
      <c r="BD36" s="59"/>
      <c r="BE36" s="59"/>
      <c r="BF36" s="59"/>
      <c r="BG36" s="59"/>
      <c r="BH36" s="59"/>
      <c r="BI36" s="59"/>
      <c r="BJ36" s="59"/>
      <c r="BK36" s="59"/>
      <c r="BL36" s="57"/>
      <c r="BM36" s="57"/>
      <c r="BN36" s="57"/>
      <c r="BO36" s="57"/>
      <c r="BP36" s="57"/>
      <c r="BQ36" s="57"/>
      <c r="BR36" s="57"/>
      <c r="BS36" s="57"/>
      <c r="BT36" s="57"/>
      <c r="BU36" s="57"/>
      <c r="BV36" s="57"/>
      <c r="BW36" s="57"/>
      <c r="BX36" s="57"/>
      <c r="CA36" s="57"/>
      <c r="CB36" s="57"/>
      <c r="CC36" s="57"/>
      <c r="CD36" s="57"/>
      <c r="CE36" s="57"/>
      <c r="CF36" s="57"/>
      <c r="CG36" s="57"/>
      <c r="CH36" s="57"/>
      <c r="CI36" s="57"/>
      <c r="CJ36" s="57"/>
      <c r="CK36" s="57"/>
      <c r="CL36" s="57"/>
      <c r="CP36"/>
      <c r="CQ36"/>
      <c r="CR36"/>
      <c r="CS36"/>
      <c r="CT36"/>
      <c r="CU36"/>
      <c r="CV36"/>
      <c r="CW36"/>
      <c r="CX36"/>
      <c r="CY36"/>
      <c r="CZ36"/>
      <c r="EM36" s="57"/>
      <c r="EN36" s="57"/>
      <c r="EO36" s="57"/>
      <c r="EP36" s="57"/>
      <c r="EQ36" s="57"/>
      <c r="ER36" s="57"/>
      <c r="ES36" s="57"/>
      <c r="ET36" s="57"/>
      <c r="EU36" s="57"/>
      <c r="EV36" s="57"/>
      <c r="EW36" s="57"/>
      <c r="FG36" s="65"/>
      <c r="FH36" s="65"/>
      <c r="FL36" s="57"/>
      <c r="FX36" s="57"/>
      <c r="FY36" s="57"/>
      <c r="FZ36" s="57"/>
      <c r="GA36" s="66"/>
      <c r="GB36" s="66"/>
      <c r="GE36" s="66"/>
      <c r="GG36" s="57"/>
    </row>
    <row r="37" spans="1:189" s="56" customFormat="1" ht="18" customHeight="1" x14ac:dyDescent="0.3">
      <c r="A37" s="56" t="s">
        <v>1011</v>
      </c>
      <c r="B37" s="56" t="s">
        <v>1009</v>
      </c>
      <c r="C37" s="57">
        <v>900</v>
      </c>
      <c r="D37" s="57">
        <v>2</v>
      </c>
      <c r="E37" s="56">
        <f t="shared" si="0"/>
        <v>1173.1500000000001</v>
      </c>
      <c r="F37" s="58">
        <v>71.7</v>
      </c>
      <c r="G37" s="58">
        <v>0.46</v>
      </c>
      <c r="H37" s="58">
        <v>16.7</v>
      </c>
      <c r="I37" s="58">
        <v>1.44</v>
      </c>
      <c r="J37" s="58">
        <v>0.06</v>
      </c>
      <c r="K37" s="58">
        <v>0.26</v>
      </c>
      <c r="L37" s="58">
        <v>2.88</v>
      </c>
      <c r="M37" s="58">
        <v>3.57</v>
      </c>
      <c r="N37" s="58">
        <v>3.1</v>
      </c>
      <c r="O37" s="58"/>
      <c r="P37" s="58"/>
      <c r="Q37" s="58">
        <v>6</v>
      </c>
      <c r="S37" s="58">
        <v>48.2</v>
      </c>
      <c r="T37" s="58">
        <v>1.82</v>
      </c>
      <c r="U37" s="58">
        <v>11</v>
      </c>
      <c r="V37" s="58">
        <v>9.4700000000000006</v>
      </c>
      <c r="W37" s="58">
        <v>0.26</v>
      </c>
      <c r="X37" s="58">
        <v>12.88</v>
      </c>
      <c r="Y37" s="58">
        <v>10.14</v>
      </c>
      <c r="Z37" s="58">
        <v>1.93</v>
      </c>
      <c r="AA37" s="58">
        <v>0.77</v>
      </c>
      <c r="AB37" s="58"/>
      <c r="AD37" s="59"/>
      <c r="AE37" s="60"/>
      <c r="AF37" s="61"/>
      <c r="AG37" s="59"/>
      <c r="AH37" s="59"/>
      <c r="AI37" s="59"/>
      <c r="AJ37" s="60"/>
      <c r="AK37" s="62"/>
      <c r="AL37" s="62"/>
      <c r="AM37" s="62"/>
      <c r="AN37" s="62"/>
      <c r="AO37" s="62"/>
      <c r="AP37" s="62"/>
      <c r="AQ37" s="63"/>
      <c r="AR37" s="62"/>
      <c r="AS37" s="62"/>
      <c r="AT37" s="63"/>
      <c r="AU37" s="59"/>
      <c r="AV37" s="59"/>
      <c r="AW37" s="59"/>
      <c r="AX37" s="59"/>
      <c r="AY37" s="59"/>
      <c r="AZ37" s="59"/>
      <c r="BA37" s="60"/>
      <c r="BB37" s="64"/>
      <c r="BC37" s="64"/>
      <c r="BD37" s="59"/>
      <c r="BE37" s="59"/>
      <c r="BF37" s="59"/>
      <c r="BG37" s="59"/>
      <c r="BH37" s="59"/>
      <c r="BI37" s="59"/>
      <c r="BJ37" s="59"/>
      <c r="BK37" s="59"/>
      <c r="BL37" s="57"/>
      <c r="BM37" s="57"/>
      <c r="BN37" s="57"/>
      <c r="BO37" s="57"/>
      <c r="BP37" s="57"/>
      <c r="BQ37" s="57"/>
      <c r="BR37" s="57"/>
      <c r="BS37" s="57"/>
      <c r="BT37" s="57"/>
      <c r="BU37" s="57"/>
      <c r="BV37" s="57"/>
      <c r="BW37" s="57"/>
      <c r="BX37" s="57"/>
      <c r="CA37" s="57"/>
      <c r="CB37" s="57"/>
      <c r="CC37" s="57"/>
      <c r="CD37" s="57"/>
      <c r="CE37" s="57"/>
      <c r="CF37" s="57"/>
      <c r="CG37" s="57"/>
      <c r="CH37" s="57"/>
      <c r="CI37" s="57"/>
      <c r="CJ37" s="57"/>
      <c r="CK37" s="57"/>
      <c r="CL37" s="57"/>
      <c r="CP37"/>
      <c r="CQ37"/>
      <c r="CR37"/>
      <c r="CS37"/>
      <c r="CT37"/>
      <c r="CU37"/>
      <c r="CV37"/>
      <c r="CW37"/>
      <c r="CX37"/>
      <c r="CY37"/>
      <c r="CZ37"/>
      <c r="EM37" s="57"/>
      <c r="EN37" s="57"/>
      <c r="EO37" s="57"/>
      <c r="EP37" s="57"/>
      <c r="EQ37" s="57"/>
      <c r="ER37" s="57"/>
      <c r="ES37" s="57"/>
      <c r="ET37" s="57"/>
      <c r="EU37" s="57"/>
      <c r="EV37" s="57"/>
      <c r="EW37" s="57"/>
      <c r="FG37" s="65"/>
      <c r="FH37" s="65"/>
      <c r="FL37" s="57"/>
      <c r="FX37" s="57"/>
      <c r="FY37" s="57"/>
      <c r="FZ37" s="57"/>
      <c r="GA37" s="66"/>
      <c r="GB37" s="66"/>
      <c r="GE37" s="66"/>
      <c r="GG37" s="57"/>
    </row>
    <row r="38" spans="1:189" s="56" customFormat="1" ht="18" customHeight="1" x14ac:dyDescent="0.3">
      <c r="A38" s="56" t="s">
        <v>1011</v>
      </c>
      <c r="B38" s="56" t="s">
        <v>1009</v>
      </c>
      <c r="C38" s="57">
        <v>875</v>
      </c>
      <c r="D38" s="57">
        <v>2</v>
      </c>
      <c r="E38" s="56">
        <f t="shared" si="0"/>
        <v>1148.1500000000001</v>
      </c>
      <c r="F38" s="58">
        <v>71.3</v>
      </c>
      <c r="G38" s="58">
        <v>0.28000000000000003</v>
      </c>
      <c r="H38" s="58">
        <v>16.34</v>
      </c>
      <c r="I38" s="58">
        <v>1.19</v>
      </c>
      <c r="J38" s="58">
        <v>0.06</v>
      </c>
      <c r="K38" s="58">
        <v>0.83</v>
      </c>
      <c r="L38" s="58">
        <v>2.85</v>
      </c>
      <c r="M38" s="58">
        <v>4.42</v>
      </c>
      <c r="N38" s="58">
        <v>3.16</v>
      </c>
      <c r="O38" s="58"/>
      <c r="P38" s="58"/>
      <c r="Q38" s="58">
        <v>6</v>
      </c>
      <c r="S38" s="58">
        <v>46.6</v>
      </c>
      <c r="T38" s="58">
        <v>1.36</v>
      </c>
      <c r="U38" s="58">
        <v>9.2100000000000009</v>
      </c>
      <c r="V38" s="58">
        <v>9.0500000000000007</v>
      </c>
      <c r="W38" s="58">
        <v>0.2</v>
      </c>
      <c r="X38" s="58">
        <v>16.34</v>
      </c>
      <c r="Y38" s="58">
        <v>11.63</v>
      </c>
      <c r="Z38" s="58">
        <v>1.77</v>
      </c>
      <c r="AA38" s="58">
        <v>0.49</v>
      </c>
      <c r="AB38" s="58"/>
      <c r="AD38" s="59"/>
      <c r="AE38" s="60"/>
      <c r="AF38" s="61"/>
      <c r="AG38" s="59"/>
      <c r="AH38" s="59"/>
      <c r="AI38" s="59"/>
      <c r="AJ38" s="60"/>
      <c r="AK38" s="62"/>
      <c r="AL38" s="62"/>
      <c r="AM38" s="62"/>
      <c r="AN38" s="62"/>
      <c r="AO38" s="62"/>
      <c r="AP38" s="62"/>
      <c r="AQ38" s="63"/>
      <c r="AR38" s="62"/>
      <c r="AS38" s="62"/>
      <c r="AT38" s="63"/>
      <c r="AU38" s="59"/>
      <c r="AV38" s="59"/>
      <c r="AW38" s="59"/>
      <c r="AX38" s="59"/>
      <c r="AY38" s="59"/>
      <c r="AZ38" s="59"/>
      <c r="BA38" s="60"/>
      <c r="BB38" s="64"/>
      <c r="BC38" s="64"/>
      <c r="BD38" s="59"/>
      <c r="BE38" s="59"/>
      <c r="BF38" s="59"/>
      <c r="BG38" s="59"/>
      <c r="BH38" s="59"/>
      <c r="BI38" s="59"/>
      <c r="BJ38" s="59"/>
      <c r="BK38" s="59"/>
      <c r="BL38" s="57"/>
      <c r="BM38" s="57"/>
      <c r="BN38" s="57"/>
      <c r="BO38" s="57"/>
      <c r="BP38" s="57"/>
      <c r="BQ38" s="57"/>
      <c r="BR38" s="57"/>
      <c r="BS38" s="57"/>
      <c r="BT38" s="57"/>
      <c r="BU38" s="57"/>
      <c r="BV38" s="57"/>
      <c r="BW38" s="57"/>
      <c r="BX38" s="57"/>
      <c r="CA38" s="57"/>
      <c r="CB38" s="57"/>
      <c r="CC38" s="57"/>
      <c r="CD38" s="57"/>
      <c r="CE38" s="57"/>
      <c r="CF38" s="57"/>
      <c r="CG38" s="57"/>
      <c r="CH38" s="57"/>
      <c r="CI38" s="57"/>
      <c r="CJ38" s="57"/>
      <c r="CK38" s="57"/>
      <c r="CL38" s="57"/>
      <c r="CP38"/>
      <c r="CQ38"/>
      <c r="CR38"/>
      <c r="CS38"/>
      <c r="CT38"/>
      <c r="CU38"/>
      <c r="CV38"/>
      <c r="CW38"/>
      <c r="CX38"/>
      <c r="CY38"/>
      <c r="CZ38"/>
      <c r="EM38" s="57"/>
      <c r="EN38" s="57"/>
      <c r="EO38" s="57"/>
      <c r="EP38" s="57"/>
      <c r="EQ38" s="57"/>
      <c r="ER38" s="57"/>
      <c r="ES38" s="57"/>
      <c r="ET38" s="57"/>
      <c r="EU38" s="57"/>
      <c r="EV38" s="57"/>
      <c r="EW38" s="57"/>
      <c r="FG38" s="65"/>
      <c r="FH38" s="65"/>
      <c r="FL38" s="57"/>
      <c r="FX38" s="57"/>
      <c r="FY38" s="57"/>
      <c r="FZ38" s="57"/>
      <c r="GA38" s="66"/>
      <c r="GB38" s="66"/>
      <c r="GE38" s="66"/>
      <c r="GG38" s="57"/>
    </row>
    <row r="39" spans="1:189" s="56" customFormat="1" ht="18" customHeight="1" x14ac:dyDescent="0.3">
      <c r="A39" s="56" t="s">
        <v>1011</v>
      </c>
      <c r="B39" s="56" t="s">
        <v>1009</v>
      </c>
      <c r="C39" s="57">
        <v>875</v>
      </c>
      <c r="D39" s="57">
        <v>2</v>
      </c>
      <c r="E39" s="56">
        <f t="shared" si="0"/>
        <v>1148.1500000000001</v>
      </c>
      <c r="F39" s="58">
        <v>70.900000000000006</v>
      </c>
      <c r="G39" s="58">
        <v>0.28999999999999998</v>
      </c>
      <c r="H39" s="58">
        <v>16.45</v>
      </c>
      <c r="I39" s="58">
        <v>1.21</v>
      </c>
      <c r="J39" s="58">
        <v>0.08</v>
      </c>
      <c r="K39" s="58">
        <v>0.93</v>
      </c>
      <c r="L39" s="58">
        <v>2.78</v>
      </c>
      <c r="M39" s="58">
        <v>4.51</v>
      </c>
      <c r="N39" s="58">
        <v>3.21</v>
      </c>
      <c r="O39" s="58"/>
      <c r="P39" s="58"/>
      <c r="Q39" s="58">
        <v>6</v>
      </c>
      <c r="S39" s="58">
        <v>45.6</v>
      </c>
      <c r="T39" s="58">
        <v>1.79</v>
      </c>
      <c r="U39" s="58">
        <v>10.28</v>
      </c>
      <c r="V39" s="58">
        <v>9.82</v>
      </c>
      <c r="W39" s="58">
        <v>0.2</v>
      </c>
      <c r="X39" s="58">
        <v>15.57</v>
      </c>
      <c r="Y39" s="58">
        <v>11.11</v>
      </c>
      <c r="Z39" s="58">
        <v>2.0299999999999998</v>
      </c>
      <c r="AA39" s="58">
        <v>0.54</v>
      </c>
      <c r="AB39" s="58"/>
      <c r="AD39" s="59"/>
      <c r="AE39" s="60"/>
      <c r="AF39" s="61"/>
      <c r="AG39" s="59"/>
      <c r="AH39" s="59"/>
      <c r="AI39" s="59"/>
      <c r="AJ39" s="60"/>
      <c r="AK39" s="62"/>
      <c r="AL39" s="62"/>
      <c r="AM39" s="62"/>
      <c r="AN39" s="62"/>
      <c r="AO39" s="62"/>
      <c r="AP39" s="62"/>
      <c r="AQ39" s="63"/>
      <c r="AR39" s="62"/>
      <c r="AS39" s="62"/>
      <c r="AT39" s="63"/>
      <c r="AU39" s="59"/>
      <c r="AV39" s="59"/>
      <c r="AW39" s="59"/>
      <c r="AX39" s="59"/>
      <c r="AY39" s="59"/>
      <c r="AZ39" s="59"/>
      <c r="BA39" s="60"/>
      <c r="BB39" s="64"/>
      <c r="BC39" s="64"/>
      <c r="BD39" s="59"/>
      <c r="BE39" s="59"/>
      <c r="BF39" s="59"/>
      <c r="BG39" s="59"/>
      <c r="BH39" s="59"/>
      <c r="BI39" s="59"/>
      <c r="BJ39" s="59"/>
      <c r="BK39" s="59"/>
      <c r="BL39" s="57"/>
      <c r="BM39" s="57"/>
      <c r="BN39" s="57"/>
      <c r="BO39" s="57"/>
      <c r="BP39" s="57"/>
      <c r="BQ39" s="57"/>
      <c r="BR39" s="57"/>
      <c r="BS39" s="57"/>
      <c r="BT39" s="57"/>
      <c r="BU39" s="57"/>
      <c r="BV39" s="57"/>
      <c r="BW39" s="57"/>
      <c r="BX39" s="57"/>
      <c r="CA39" s="57"/>
      <c r="CB39" s="57"/>
      <c r="CC39" s="57"/>
      <c r="CD39" s="57"/>
      <c r="CE39" s="57"/>
      <c r="CF39" s="57"/>
      <c r="CG39" s="57"/>
      <c r="CH39" s="57"/>
      <c r="CI39" s="57"/>
      <c r="CJ39" s="57"/>
      <c r="CK39" s="57"/>
      <c r="CL39" s="57"/>
      <c r="CP39"/>
      <c r="CQ39"/>
      <c r="CR39"/>
      <c r="CS39"/>
      <c r="CT39"/>
      <c r="CU39"/>
      <c r="CV39"/>
      <c r="CW39"/>
      <c r="CX39"/>
      <c r="CY39"/>
      <c r="CZ39"/>
      <c r="EM39" s="57"/>
      <c r="EN39" s="57"/>
      <c r="EO39" s="57"/>
      <c r="EP39" s="57"/>
      <c r="EQ39" s="57"/>
      <c r="ER39" s="57"/>
      <c r="ES39" s="57"/>
      <c r="ET39" s="57"/>
      <c r="EU39" s="57"/>
      <c r="EV39" s="57"/>
      <c r="EW39" s="57"/>
      <c r="FG39" s="65"/>
      <c r="FH39" s="65"/>
      <c r="FL39" s="57"/>
      <c r="FX39" s="57"/>
      <c r="FY39" s="57"/>
      <c r="FZ39" s="57"/>
      <c r="GA39" s="66"/>
      <c r="GB39" s="66"/>
      <c r="GE39" s="66"/>
      <c r="GG39" s="57"/>
    </row>
    <row r="40" spans="1:189" s="56" customFormat="1" ht="18" customHeight="1" x14ac:dyDescent="0.3">
      <c r="A40" s="56" t="s">
        <v>1011</v>
      </c>
      <c r="B40" s="56" t="s">
        <v>1009</v>
      </c>
      <c r="C40" s="57">
        <v>850</v>
      </c>
      <c r="D40" s="57">
        <v>2</v>
      </c>
      <c r="E40" s="56">
        <f t="shared" si="0"/>
        <v>1123.1500000000001</v>
      </c>
      <c r="F40" s="58">
        <v>73</v>
      </c>
      <c r="G40" s="58">
        <v>0.36</v>
      </c>
      <c r="H40" s="58">
        <v>16.03</v>
      </c>
      <c r="I40" s="58">
        <v>1.44</v>
      </c>
      <c r="J40" s="58">
        <v>0.05</v>
      </c>
      <c r="K40" s="58">
        <v>0.35</v>
      </c>
      <c r="L40" s="58">
        <v>1.97</v>
      </c>
      <c r="M40" s="58">
        <v>3.57</v>
      </c>
      <c r="N40" s="58">
        <v>3.51</v>
      </c>
      <c r="O40" s="58"/>
      <c r="P40" s="58"/>
      <c r="Q40" s="58">
        <v>5.9</v>
      </c>
      <c r="S40" s="58">
        <v>45.5</v>
      </c>
      <c r="T40" s="58">
        <v>1.68</v>
      </c>
      <c r="U40" s="58">
        <v>8.73</v>
      </c>
      <c r="V40" s="58">
        <v>11.73</v>
      </c>
      <c r="W40" s="58">
        <v>0.4</v>
      </c>
      <c r="X40" s="58">
        <v>15.37</v>
      </c>
      <c r="Y40" s="58">
        <v>10.73</v>
      </c>
      <c r="Z40" s="58">
        <v>1.63</v>
      </c>
      <c r="AA40" s="58">
        <v>0.38</v>
      </c>
      <c r="AB40" s="58"/>
      <c r="AD40" s="59"/>
      <c r="AE40" s="60"/>
      <c r="AF40" s="61"/>
      <c r="AG40" s="59"/>
      <c r="AH40" s="59"/>
      <c r="AI40" s="59"/>
      <c r="AJ40" s="60"/>
      <c r="AK40" s="62"/>
      <c r="AL40" s="62"/>
      <c r="AM40" s="62"/>
      <c r="AN40" s="62"/>
      <c r="AO40" s="62"/>
      <c r="AP40" s="62"/>
      <c r="AQ40" s="63"/>
      <c r="AR40" s="62"/>
      <c r="AS40" s="62"/>
      <c r="AT40" s="63"/>
      <c r="AU40" s="59"/>
      <c r="AV40" s="59"/>
      <c r="AW40" s="59"/>
      <c r="AX40" s="59"/>
      <c r="AY40" s="59"/>
      <c r="AZ40" s="59"/>
      <c r="BA40" s="60"/>
      <c r="BB40" s="64"/>
      <c r="BC40" s="64"/>
      <c r="BD40" s="59"/>
      <c r="BE40" s="59"/>
      <c r="BF40" s="59"/>
      <c r="BG40" s="59"/>
      <c r="BH40" s="59"/>
      <c r="BI40" s="59"/>
      <c r="BJ40" s="59"/>
      <c r="BK40" s="59"/>
      <c r="BL40" s="57"/>
      <c r="BM40" s="57"/>
      <c r="BN40" s="57"/>
      <c r="BO40" s="57"/>
      <c r="BP40" s="57"/>
      <c r="BQ40" s="57"/>
      <c r="BR40" s="57"/>
      <c r="BS40" s="57"/>
      <c r="BT40" s="57"/>
      <c r="BU40" s="57"/>
      <c r="BV40" s="57"/>
      <c r="BW40" s="57"/>
      <c r="BX40" s="57"/>
      <c r="CA40" s="57"/>
      <c r="CB40" s="57"/>
      <c r="CC40" s="57"/>
      <c r="CD40" s="57"/>
      <c r="CE40" s="57"/>
      <c r="CF40" s="57"/>
      <c r="CG40" s="57"/>
      <c r="CH40" s="57"/>
      <c r="CI40" s="57"/>
      <c r="CJ40" s="57"/>
      <c r="CK40" s="57"/>
      <c r="CL40" s="57"/>
      <c r="CP40"/>
      <c r="CQ40"/>
      <c r="CR40"/>
      <c r="CS40"/>
      <c r="CT40"/>
      <c r="CU40"/>
      <c r="CV40"/>
      <c r="CW40"/>
      <c r="CX40"/>
      <c r="CY40"/>
      <c r="CZ40"/>
      <c r="EM40" s="57"/>
      <c r="EN40" s="57"/>
      <c r="EO40" s="57"/>
      <c r="EP40" s="57"/>
      <c r="EQ40" s="57"/>
      <c r="ER40" s="57"/>
      <c r="ES40" s="57"/>
      <c r="ET40" s="57"/>
      <c r="EU40" s="57"/>
      <c r="EV40" s="57"/>
      <c r="EW40" s="57"/>
      <c r="FG40" s="65"/>
      <c r="FH40" s="65"/>
      <c r="FL40" s="57"/>
      <c r="FX40" s="57"/>
      <c r="FY40" s="57"/>
      <c r="FZ40" s="57"/>
      <c r="GA40" s="66"/>
      <c r="GB40" s="66"/>
      <c r="GE40" s="66"/>
      <c r="GG40" s="57"/>
    </row>
    <row r="41" spans="1:189" s="56" customFormat="1" ht="18" customHeight="1" x14ac:dyDescent="0.3">
      <c r="A41" s="56" t="s">
        <v>1011</v>
      </c>
      <c r="B41" s="56" t="s">
        <v>1009</v>
      </c>
      <c r="C41" s="57">
        <v>850</v>
      </c>
      <c r="D41" s="57">
        <v>2</v>
      </c>
      <c r="E41" s="56">
        <f t="shared" si="0"/>
        <v>1123.1500000000001</v>
      </c>
      <c r="F41" s="58">
        <v>72.900000000000006</v>
      </c>
      <c r="G41" s="58">
        <v>0.35</v>
      </c>
      <c r="H41" s="58">
        <v>16.04</v>
      </c>
      <c r="I41" s="58">
        <v>1.39</v>
      </c>
      <c r="J41" s="58">
        <v>0.06</v>
      </c>
      <c r="K41" s="58">
        <v>0.24</v>
      </c>
      <c r="L41" s="58">
        <v>2.1800000000000002</v>
      </c>
      <c r="M41" s="58">
        <v>3.67</v>
      </c>
      <c r="N41" s="58">
        <v>3.5</v>
      </c>
      <c r="O41" s="58"/>
      <c r="P41" s="58"/>
      <c r="Q41" s="58">
        <v>5.9</v>
      </c>
      <c r="S41" s="58">
        <v>44.8</v>
      </c>
      <c r="T41" s="58">
        <v>1.62</v>
      </c>
      <c r="U41" s="58">
        <v>9.82</v>
      </c>
      <c r="V41" s="58">
        <v>11.47</v>
      </c>
      <c r="W41" s="58">
        <v>0.26</v>
      </c>
      <c r="X41" s="58">
        <v>14.53</v>
      </c>
      <c r="Y41" s="58">
        <v>10.58</v>
      </c>
      <c r="Z41" s="58">
        <v>1.93</v>
      </c>
      <c r="AA41" s="58">
        <v>0.55000000000000004</v>
      </c>
      <c r="AB41" s="58"/>
      <c r="AD41" s="59"/>
      <c r="AE41" s="60"/>
      <c r="AF41" s="61"/>
      <c r="AG41" s="59"/>
      <c r="AH41" s="59"/>
      <c r="AI41" s="59"/>
      <c r="AJ41" s="60"/>
      <c r="AK41" s="62"/>
      <c r="AL41" s="62"/>
      <c r="AM41" s="62"/>
      <c r="AN41" s="62"/>
      <c r="AO41" s="62"/>
      <c r="AP41" s="62"/>
      <c r="AQ41" s="63"/>
      <c r="AR41" s="62"/>
      <c r="AS41" s="62"/>
      <c r="AT41" s="63"/>
      <c r="AU41" s="59"/>
      <c r="AV41" s="59"/>
      <c r="AW41" s="59"/>
      <c r="AX41" s="59"/>
      <c r="AY41" s="59"/>
      <c r="AZ41" s="59"/>
      <c r="BA41" s="60"/>
      <c r="BB41" s="64"/>
      <c r="BC41" s="64"/>
      <c r="BD41" s="59"/>
      <c r="BE41" s="59"/>
      <c r="BF41" s="59"/>
      <c r="BG41" s="59"/>
      <c r="BH41" s="59"/>
      <c r="BI41" s="59"/>
      <c r="BJ41" s="59"/>
      <c r="BK41" s="59"/>
      <c r="BL41" s="57"/>
      <c r="BM41" s="57"/>
      <c r="BN41" s="57"/>
      <c r="BO41" s="57"/>
      <c r="BP41" s="57"/>
      <c r="BQ41" s="57"/>
      <c r="BR41" s="57"/>
      <c r="BS41" s="57"/>
      <c r="BT41" s="57"/>
      <c r="BU41" s="57"/>
      <c r="BV41" s="57"/>
      <c r="BW41" s="57"/>
      <c r="BX41" s="57"/>
      <c r="CA41" s="57"/>
      <c r="CB41" s="57"/>
      <c r="CC41" s="57"/>
      <c r="CD41" s="57"/>
      <c r="CE41" s="57"/>
      <c r="CF41" s="57"/>
      <c r="CG41" s="57"/>
      <c r="CH41" s="57"/>
      <c r="CI41" s="57"/>
      <c r="CJ41" s="57"/>
      <c r="CK41" s="57"/>
      <c r="CL41" s="57"/>
      <c r="CP41"/>
      <c r="CQ41"/>
      <c r="CR41"/>
      <c r="CS41"/>
      <c r="CT41"/>
      <c r="CU41"/>
      <c r="CV41"/>
      <c r="CW41"/>
      <c r="CX41"/>
      <c r="CY41"/>
      <c r="CZ41"/>
      <c r="EM41" s="57"/>
      <c r="EN41" s="57"/>
      <c r="EO41" s="57"/>
      <c r="EP41" s="57"/>
      <c r="EQ41" s="57"/>
      <c r="ER41" s="57"/>
      <c r="ES41" s="57"/>
      <c r="ET41" s="57"/>
      <c r="EU41" s="57"/>
      <c r="EV41" s="57"/>
      <c r="EW41" s="57"/>
      <c r="FG41" s="65"/>
      <c r="FH41" s="65"/>
      <c r="FL41" s="57"/>
      <c r="FX41" s="57"/>
      <c r="FY41" s="57"/>
      <c r="FZ41" s="57"/>
      <c r="GA41" s="66"/>
      <c r="GB41" s="66"/>
      <c r="GE41" s="66"/>
      <c r="GG41" s="57"/>
    </row>
    <row r="42" spans="1:189" s="56" customFormat="1" ht="18" customHeight="1" x14ac:dyDescent="0.3">
      <c r="A42" s="56" t="s">
        <v>1011</v>
      </c>
      <c r="B42" s="56" t="s">
        <v>1009</v>
      </c>
      <c r="C42" s="57">
        <v>850</v>
      </c>
      <c r="D42" s="57">
        <v>2</v>
      </c>
      <c r="E42" s="56">
        <f t="shared" si="0"/>
        <v>1123.1500000000001</v>
      </c>
      <c r="F42" s="58">
        <v>73.400000000000006</v>
      </c>
      <c r="G42" s="58">
        <v>0.33</v>
      </c>
      <c r="H42" s="58">
        <v>16.02</v>
      </c>
      <c r="I42" s="58">
        <v>1.1599999999999999</v>
      </c>
      <c r="J42" s="58">
        <v>0.05</v>
      </c>
      <c r="K42" s="58">
        <v>0.24</v>
      </c>
      <c r="L42" s="58">
        <v>1.92</v>
      </c>
      <c r="M42" s="58">
        <v>3.47</v>
      </c>
      <c r="N42" s="58">
        <v>3.57</v>
      </c>
      <c r="O42" s="58"/>
      <c r="P42" s="58"/>
      <c r="Q42" s="58">
        <v>5.9</v>
      </c>
      <c r="S42" s="58">
        <v>45.5</v>
      </c>
      <c r="T42" s="58">
        <v>1.7</v>
      </c>
      <c r="U42" s="58">
        <v>9.27</v>
      </c>
      <c r="V42" s="58">
        <v>12.21</v>
      </c>
      <c r="W42" s="58">
        <v>0.34</v>
      </c>
      <c r="X42" s="58">
        <v>14.62</v>
      </c>
      <c r="Y42" s="58">
        <v>10.31</v>
      </c>
      <c r="Z42" s="58">
        <v>1.76</v>
      </c>
      <c r="AA42" s="58">
        <v>0.53</v>
      </c>
      <c r="AB42" s="58"/>
      <c r="AD42" s="59"/>
      <c r="AE42" s="60"/>
      <c r="AF42" s="61"/>
      <c r="AG42" s="59"/>
      <c r="AH42" s="59"/>
      <c r="AI42" s="59"/>
      <c r="AJ42" s="60"/>
      <c r="AK42" s="62"/>
      <c r="AL42" s="62"/>
      <c r="AM42" s="62"/>
      <c r="AN42" s="62"/>
      <c r="AO42" s="62"/>
      <c r="AP42" s="62"/>
      <c r="AQ42" s="63"/>
      <c r="AR42" s="62"/>
      <c r="AS42" s="62"/>
      <c r="AT42" s="63"/>
      <c r="AU42" s="59"/>
      <c r="AV42" s="59"/>
      <c r="AW42" s="59"/>
      <c r="AX42" s="59"/>
      <c r="AY42" s="59"/>
      <c r="AZ42" s="59"/>
      <c r="BA42" s="60"/>
      <c r="BB42" s="64"/>
      <c r="BC42" s="64"/>
      <c r="BD42" s="59"/>
      <c r="BE42" s="59"/>
      <c r="BF42" s="59"/>
      <c r="BG42" s="59"/>
      <c r="BH42" s="59"/>
      <c r="BI42" s="59"/>
      <c r="BJ42" s="59"/>
      <c r="BK42" s="59"/>
      <c r="BL42" s="57"/>
      <c r="BM42" s="57"/>
      <c r="BN42" s="57"/>
      <c r="BO42" s="57"/>
      <c r="BP42" s="57"/>
      <c r="BQ42" s="57"/>
      <c r="BR42" s="57"/>
      <c r="BS42" s="57"/>
      <c r="BT42" s="57"/>
      <c r="BU42" s="57"/>
      <c r="BV42" s="57"/>
      <c r="BW42" s="57"/>
      <c r="BX42" s="57"/>
      <c r="CA42" s="57"/>
      <c r="CB42" s="57"/>
      <c r="CC42" s="57"/>
      <c r="CD42" s="57"/>
      <c r="CE42" s="57"/>
      <c r="CF42" s="57"/>
      <c r="CG42" s="57"/>
      <c r="CH42" s="57"/>
      <c r="CI42" s="57"/>
      <c r="CJ42" s="57"/>
      <c r="CK42" s="57"/>
      <c r="CL42" s="57"/>
      <c r="CP42"/>
      <c r="CQ42"/>
      <c r="CR42"/>
      <c r="CS42"/>
      <c r="CT42"/>
      <c r="CU42"/>
      <c r="CV42"/>
      <c r="CW42"/>
      <c r="CX42"/>
      <c r="CY42"/>
      <c r="CZ42"/>
      <c r="EM42" s="57"/>
      <c r="EN42" s="57"/>
      <c r="EO42" s="57"/>
      <c r="EP42" s="57"/>
      <c r="EQ42" s="57"/>
      <c r="ER42" s="57"/>
      <c r="ES42" s="57"/>
      <c r="ET42" s="57"/>
      <c r="EU42" s="57"/>
      <c r="EV42" s="57"/>
      <c r="EW42" s="57"/>
      <c r="FG42" s="65"/>
      <c r="FH42" s="65"/>
      <c r="FL42" s="57"/>
      <c r="FX42" s="57"/>
      <c r="FY42" s="57"/>
      <c r="FZ42" s="57"/>
      <c r="GA42" s="66"/>
      <c r="GB42" s="66"/>
      <c r="GE42" s="66"/>
      <c r="GG42" s="57"/>
    </row>
    <row r="43" spans="1:189" s="56" customFormat="1" ht="18" customHeight="1" x14ac:dyDescent="0.3">
      <c r="A43" s="56" t="s">
        <v>1011</v>
      </c>
      <c r="B43" s="56" t="s">
        <v>1009</v>
      </c>
      <c r="C43" s="57">
        <v>850</v>
      </c>
      <c r="D43" s="57">
        <v>2</v>
      </c>
      <c r="E43" s="56">
        <f t="shared" si="0"/>
        <v>1123.1500000000001</v>
      </c>
      <c r="F43" s="58">
        <v>73.400000000000006</v>
      </c>
      <c r="G43" s="58">
        <v>0.37</v>
      </c>
      <c r="H43" s="58">
        <v>16.07</v>
      </c>
      <c r="I43" s="58">
        <v>0.96</v>
      </c>
      <c r="J43" s="58">
        <v>7.0000000000000007E-2</v>
      </c>
      <c r="K43" s="58">
        <v>0.15</v>
      </c>
      <c r="L43" s="58">
        <v>2.0099999999999998</v>
      </c>
      <c r="M43" s="58">
        <v>3.47</v>
      </c>
      <c r="N43" s="58">
        <v>3.62</v>
      </c>
      <c r="O43" s="58"/>
      <c r="P43" s="58"/>
      <c r="Q43" s="58">
        <v>5.9</v>
      </c>
      <c r="S43" s="58">
        <v>45.4</v>
      </c>
      <c r="T43" s="58">
        <v>1.79</v>
      </c>
      <c r="U43" s="58">
        <v>9.7899999999999991</v>
      </c>
      <c r="V43" s="58">
        <v>12.16</v>
      </c>
      <c r="W43" s="58">
        <v>0.27</v>
      </c>
      <c r="X43" s="58">
        <v>13.92</v>
      </c>
      <c r="Y43" s="58">
        <v>10.32</v>
      </c>
      <c r="Z43" s="58">
        <v>1.85</v>
      </c>
      <c r="AA43" s="58">
        <v>0.62</v>
      </c>
      <c r="AB43" s="58"/>
      <c r="AD43" s="59"/>
      <c r="AE43" s="60"/>
      <c r="AF43" s="61"/>
      <c r="AG43" s="59"/>
      <c r="AH43" s="59"/>
      <c r="AI43" s="59"/>
      <c r="AJ43" s="60"/>
      <c r="AK43" s="62"/>
      <c r="AL43" s="62"/>
      <c r="AM43" s="62"/>
      <c r="AN43" s="62"/>
      <c r="AO43" s="62"/>
      <c r="AP43" s="62"/>
      <c r="AQ43" s="63"/>
      <c r="AR43" s="62"/>
      <c r="AS43" s="62"/>
      <c r="AT43" s="63"/>
      <c r="AU43" s="59"/>
      <c r="AV43" s="59"/>
      <c r="AW43" s="59"/>
      <c r="AX43" s="59"/>
      <c r="AY43" s="59"/>
      <c r="AZ43" s="59"/>
      <c r="BA43" s="60"/>
      <c r="BB43" s="64"/>
      <c r="BC43" s="64"/>
      <c r="BD43" s="59"/>
      <c r="BE43" s="59"/>
      <c r="BF43" s="59"/>
      <c r="BG43" s="59"/>
      <c r="BH43" s="59"/>
      <c r="BI43" s="59"/>
      <c r="BJ43" s="59"/>
      <c r="BK43" s="59"/>
      <c r="BL43" s="57"/>
      <c r="BM43" s="57"/>
      <c r="BN43" s="57"/>
      <c r="BO43" s="57"/>
      <c r="BP43" s="57"/>
      <c r="BQ43" s="57"/>
      <c r="BR43" s="57"/>
      <c r="BS43" s="57"/>
      <c r="BT43" s="57"/>
      <c r="BU43" s="57"/>
      <c r="BV43" s="57"/>
      <c r="BW43" s="57"/>
      <c r="BX43" s="57"/>
      <c r="CA43" s="57"/>
      <c r="CB43" s="57"/>
      <c r="CC43" s="57"/>
      <c r="CD43" s="57"/>
      <c r="CE43" s="57"/>
      <c r="CF43" s="57"/>
      <c r="CG43" s="57"/>
      <c r="CH43" s="57"/>
      <c r="CI43" s="57"/>
      <c r="CJ43" s="57"/>
      <c r="CK43" s="57"/>
      <c r="CL43" s="57"/>
      <c r="CP43"/>
      <c r="CQ43"/>
      <c r="CR43"/>
      <c r="CS43"/>
      <c r="CT43"/>
      <c r="CU43"/>
      <c r="CV43"/>
      <c r="CW43"/>
      <c r="CX43"/>
      <c r="CY43"/>
      <c r="CZ43"/>
      <c r="EM43" s="57"/>
      <c r="EN43" s="57"/>
      <c r="EO43" s="57"/>
      <c r="EP43" s="57"/>
      <c r="EQ43" s="57"/>
      <c r="ER43" s="57"/>
      <c r="ES43" s="57"/>
      <c r="ET43" s="57"/>
      <c r="EU43" s="57"/>
      <c r="EV43" s="57"/>
      <c r="EW43" s="57"/>
      <c r="FG43" s="65"/>
      <c r="FH43" s="65"/>
      <c r="FL43" s="57"/>
      <c r="FX43" s="57"/>
      <c r="FY43" s="57"/>
      <c r="FZ43" s="57"/>
      <c r="GA43" s="66"/>
      <c r="GB43" s="66"/>
      <c r="GE43" s="66"/>
      <c r="GG43" s="57"/>
    </row>
    <row r="44" spans="1:189" s="56" customFormat="1" ht="18" customHeight="1" x14ac:dyDescent="0.3">
      <c r="A44" s="56" t="s">
        <v>1011</v>
      </c>
      <c r="B44" s="56" t="s">
        <v>1009</v>
      </c>
      <c r="C44" s="57">
        <v>875</v>
      </c>
      <c r="D44" s="57">
        <v>2</v>
      </c>
      <c r="E44" s="56">
        <f t="shared" si="0"/>
        <v>1148.1500000000001</v>
      </c>
      <c r="F44" s="58">
        <v>70.099999999999994</v>
      </c>
      <c r="G44" s="58">
        <v>0.38</v>
      </c>
      <c r="H44" s="58">
        <v>16.21</v>
      </c>
      <c r="I44" s="58">
        <v>2.78</v>
      </c>
      <c r="J44" s="58">
        <v>0.05</v>
      </c>
      <c r="K44" s="58">
        <v>0.71</v>
      </c>
      <c r="L44" s="58">
        <v>2.92</v>
      </c>
      <c r="M44" s="58">
        <v>4.33</v>
      </c>
      <c r="N44" s="58">
        <v>3.1</v>
      </c>
      <c r="O44" s="58"/>
      <c r="P44" s="58"/>
      <c r="Q44" s="58">
        <v>6</v>
      </c>
      <c r="S44" s="58">
        <v>44.9</v>
      </c>
      <c r="T44" s="58">
        <v>1.74</v>
      </c>
      <c r="U44" s="58">
        <v>9.98</v>
      </c>
      <c r="V44" s="58">
        <v>11.46</v>
      </c>
      <c r="W44" s="58">
        <v>0.26</v>
      </c>
      <c r="X44" s="58">
        <v>14.68</v>
      </c>
      <c r="Y44" s="58">
        <v>11.34</v>
      </c>
      <c r="Z44" s="58">
        <v>1.96</v>
      </c>
      <c r="AA44" s="58">
        <v>0.51</v>
      </c>
      <c r="AB44" s="58"/>
      <c r="AD44" s="59"/>
      <c r="AE44" s="60"/>
      <c r="AF44" s="61"/>
      <c r="AG44" s="59"/>
      <c r="AH44" s="59"/>
      <c r="AI44" s="59"/>
      <c r="AJ44" s="60"/>
      <c r="AK44" s="62"/>
      <c r="AL44" s="62"/>
      <c r="AM44" s="62"/>
      <c r="AN44" s="62"/>
      <c r="AO44" s="62"/>
      <c r="AP44" s="62"/>
      <c r="AQ44" s="63"/>
      <c r="AR44" s="62"/>
      <c r="AS44" s="62"/>
      <c r="AT44" s="63"/>
      <c r="AU44" s="59"/>
      <c r="AV44" s="59"/>
      <c r="AW44" s="59"/>
      <c r="AX44" s="59"/>
      <c r="AY44" s="59"/>
      <c r="AZ44" s="59"/>
      <c r="BA44" s="60"/>
      <c r="BB44" s="64"/>
      <c r="BC44" s="64"/>
      <c r="BD44" s="59"/>
      <c r="BE44" s="59"/>
      <c r="BF44" s="59"/>
      <c r="BG44" s="59"/>
      <c r="BH44" s="59"/>
      <c r="BI44" s="59"/>
      <c r="BJ44" s="59"/>
      <c r="BK44" s="59"/>
      <c r="BL44" s="57"/>
      <c r="BM44" s="57"/>
      <c r="BN44" s="57"/>
      <c r="BO44" s="57"/>
      <c r="BP44" s="57"/>
      <c r="BQ44" s="57"/>
      <c r="BR44" s="57"/>
      <c r="BS44" s="57"/>
      <c r="BT44" s="57"/>
      <c r="BU44" s="57"/>
      <c r="BV44" s="57"/>
      <c r="BW44" s="57"/>
      <c r="BX44" s="57"/>
      <c r="CA44" s="57"/>
      <c r="CB44" s="57"/>
      <c r="CC44" s="57"/>
      <c r="CD44" s="57"/>
      <c r="CE44" s="57"/>
      <c r="CF44" s="57"/>
      <c r="CG44" s="57"/>
      <c r="CH44" s="57"/>
      <c r="CI44" s="57"/>
      <c r="CJ44" s="57"/>
      <c r="CK44" s="57"/>
      <c r="CL44" s="57"/>
      <c r="CP44"/>
      <c r="CQ44"/>
      <c r="CR44"/>
      <c r="CS44"/>
      <c r="CT44"/>
      <c r="CU44"/>
      <c r="CV44"/>
      <c r="CW44"/>
      <c r="CX44"/>
      <c r="CY44"/>
      <c r="CZ44"/>
      <c r="EM44" s="57"/>
      <c r="EN44" s="57"/>
      <c r="EO44" s="57"/>
      <c r="EP44" s="57"/>
      <c r="EQ44" s="57"/>
      <c r="ER44" s="57"/>
      <c r="ES44" s="57"/>
      <c r="ET44" s="57"/>
      <c r="EU44" s="57"/>
      <c r="EV44" s="57"/>
      <c r="EW44" s="57"/>
      <c r="FG44" s="65"/>
      <c r="FH44" s="65"/>
      <c r="FL44" s="57"/>
      <c r="FX44" s="57"/>
      <c r="FY44" s="57"/>
      <c r="FZ44" s="57"/>
      <c r="GA44" s="66"/>
      <c r="GB44" s="66"/>
      <c r="GE44" s="66"/>
      <c r="GG44" s="57"/>
    </row>
    <row r="45" spans="1:189" s="56" customFormat="1" ht="18" customHeight="1" x14ac:dyDescent="0.3">
      <c r="A45" s="56" t="s">
        <v>1011</v>
      </c>
      <c r="B45" s="56" t="s">
        <v>1009</v>
      </c>
      <c r="C45" s="57">
        <v>875</v>
      </c>
      <c r="D45" s="57">
        <v>2</v>
      </c>
      <c r="E45" s="56">
        <f t="shared" si="0"/>
        <v>1148.1500000000001</v>
      </c>
      <c r="F45" s="58">
        <v>71.099999999999994</v>
      </c>
      <c r="G45" s="58">
        <v>0.47</v>
      </c>
      <c r="H45" s="58">
        <v>16.07</v>
      </c>
      <c r="I45" s="58">
        <v>1.8</v>
      </c>
      <c r="J45" s="58">
        <v>0.08</v>
      </c>
      <c r="K45" s="58">
        <v>0.7</v>
      </c>
      <c r="L45" s="58">
        <v>2.73</v>
      </c>
      <c r="M45" s="58">
        <v>4.3499999999999996</v>
      </c>
      <c r="N45" s="58">
        <v>3.23</v>
      </c>
      <c r="O45" s="58"/>
      <c r="P45" s="58"/>
      <c r="Q45" s="58">
        <v>6</v>
      </c>
      <c r="S45" s="58">
        <v>45.8</v>
      </c>
      <c r="T45" s="58">
        <v>1.88</v>
      </c>
      <c r="U45" s="58">
        <v>9.06</v>
      </c>
      <c r="V45" s="58">
        <v>11.24</v>
      </c>
      <c r="W45" s="58">
        <v>0.24</v>
      </c>
      <c r="X45" s="58">
        <v>15.66</v>
      </c>
      <c r="Y45" s="58">
        <v>10.45</v>
      </c>
      <c r="Z45" s="58">
        <v>1.73</v>
      </c>
      <c r="AA45" s="58">
        <v>0.4</v>
      </c>
      <c r="AB45" s="58"/>
      <c r="AD45" s="59"/>
      <c r="AE45" s="60"/>
      <c r="AF45" s="61"/>
      <c r="AG45" s="59"/>
      <c r="AH45" s="59"/>
      <c r="AI45" s="59"/>
      <c r="AJ45" s="60"/>
      <c r="AK45" s="62"/>
      <c r="AL45" s="62"/>
      <c r="AM45" s="62"/>
      <c r="AN45" s="62"/>
      <c r="AO45" s="62"/>
      <c r="AP45" s="62"/>
      <c r="AQ45" s="63"/>
      <c r="AR45" s="62"/>
      <c r="AS45" s="62"/>
      <c r="AT45" s="63"/>
      <c r="AU45" s="59"/>
      <c r="AV45" s="59"/>
      <c r="AW45" s="59"/>
      <c r="AX45" s="59"/>
      <c r="AY45" s="59"/>
      <c r="AZ45" s="59"/>
      <c r="BA45" s="60"/>
      <c r="BB45" s="64"/>
      <c r="BC45" s="64"/>
      <c r="BD45" s="59"/>
      <c r="BE45" s="59"/>
      <c r="BF45" s="59"/>
      <c r="BG45" s="59"/>
      <c r="BH45" s="59"/>
      <c r="BI45" s="59"/>
      <c r="BJ45" s="59"/>
      <c r="BK45" s="59"/>
      <c r="BL45" s="57"/>
      <c r="BM45" s="57"/>
      <c r="BN45" s="57"/>
      <c r="BO45" s="57"/>
      <c r="BP45" s="57"/>
      <c r="BQ45" s="57"/>
      <c r="BR45" s="57"/>
      <c r="BS45" s="57"/>
      <c r="BT45" s="57"/>
      <c r="BU45" s="57"/>
      <c r="BV45" s="57"/>
      <c r="BW45" s="57"/>
      <c r="BX45" s="57"/>
      <c r="CA45" s="57"/>
      <c r="CB45" s="57"/>
      <c r="CC45" s="57"/>
      <c r="CD45" s="57"/>
      <c r="CE45" s="57"/>
      <c r="CF45" s="57"/>
      <c r="CG45" s="57"/>
      <c r="CH45" s="57"/>
      <c r="CI45" s="57"/>
      <c r="CJ45" s="57"/>
      <c r="CK45" s="57"/>
      <c r="CL45" s="57"/>
      <c r="CP45"/>
      <c r="CQ45"/>
      <c r="CR45"/>
      <c r="CS45"/>
      <c r="CT45"/>
      <c r="CU45"/>
      <c r="CV45"/>
      <c r="CW45"/>
      <c r="CX45"/>
      <c r="CY45"/>
      <c r="CZ45"/>
      <c r="EM45" s="57"/>
      <c r="EN45" s="57"/>
      <c r="EO45" s="57"/>
      <c r="EP45" s="57"/>
      <c r="EQ45" s="57"/>
      <c r="ER45" s="57"/>
      <c r="ES45" s="57"/>
      <c r="ET45" s="57"/>
      <c r="EU45" s="57"/>
      <c r="EV45" s="57"/>
      <c r="EW45" s="57"/>
      <c r="FG45" s="65"/>
      <c r="FH45" s="65"/>
      <c r="FL45" s="57"/>
      <c r="FX45" s="57"/>
      <c r="FY45" s="57"/>
      <c r="FZ45" s="57"/>
      <c r="GA45" s="66"/>
      <c r="GB45" s="66"/>
      <c r="GE45" s="66"/>
      <c r="GG45" s="57"/>
    </row>
    <row r="46" spans="1:189" s="56" customFormat="1" ht="18" customHeight="1" x14ac:dyDescent="0.3">
      <c r="A46" s="56" t="s">
        <v>1011</v>
      </c>
      <c r="B46" s="56" t="s">
        <v>1009</v>
      </c>
      <c r="C46" s="57">
        <v>800</v>
      </c>
      <c r="D46" s="57">
        <v>2</v>
      </c>
      <c r="E46" s="56">
        <f t="shared" si="0"/>
        <v>1073.1500000000001</v>
      </c>
      <c r="F46" s="58">
        <v>75.3</v>
      </c>
      <c r="G46" s="58">
        <v>0.19</v>
      </c>
      <c r="H46" s="58">
        <v>14.33</v>
      </c>
      <c r="I46" s="58">
        <v>0.83</v>
      </c>
      <c r="J46" s="58">
        <v>0.09</v>
      </c>
      <c r="K46" s="58">
        <v>0.36</v>
      </c>
      <c r="L46" s="58">
        <v>1.57</v>
      </c>
      <c r="M46" s="58">
        <v>3.96</v>
      </c>
      <c r="N46" s="58">
        <v>3.88</v>
      </c>
      <c r="O46" s="58"/>
      <c r="P46" s="58"/>
      <c r="Q46" s="58">
        <v>6.1</v>
      </c>
      <c r="S46" s="58">
        <v>48.71</v>
      </c>
      <c r="T46" s="58">
        <v>0.87</v>
      </c>
      <c r="U46" s="58">
        <v>8.77</v>
      </c>
      <c r="V46" s="58">
        <v>9.25</v>
      </c>
      <c r="W46" s="58">
        <v>0.4</v>
      </c>
      <c r="X46" s="58">
        <v>15.29</v>
      </c>
      <c r="Y46" s="58">
        <v>11.43</v>
      </c>
      <c r="Z46" s="58">
        <v>1.42</v>
      </c>
      <c r="AA46" s="58">
        <v>0.56000000000000005</v>
      </c>
      <c r="AB46" s="58"/>
      <c r="AD46" s="59"/>
      <c r="AE46" s="60"/>
      <c r="AF46" s="61"/>
      <c r="AG46" s="59"/>
      <c r="AH46" s="59"/>
      <c r="AI46" s="59"/>
      <c r="AJ46" s="60"/>
      <c r="AK46" s="62"/>
      <c r="AL46" s="62"/>
      <c r="AM46" s="62"/>
      <c r="AN46" s="62"/>
      <c r="AO46" s="62"/>
      <c r="AP46" s="62"/>
      <c r="AQ46" s="63"/>
      <c r="AR46" s="62"/>
      <c r="AS46" s="62"/>
      <c r="AT46" s="63"/>
      <c r="AU46" s="59"/>
      <c r="AV46" s="59"/>
      <c r="AW46" s="59"/>
      <c r="AX46" s="59"/>
      <c r="AY46" s="59"/>
      <c r="AZ46" s="59"/>
      <c r="BA46" s="60"/>
      <c r="BB46" s="64"/>
      <c r="BC46" s="64"/>
      <c r="BD46" s="59"/>
      <c r="BE46" s="59"/>
      <c r="BF46" s="59"/>
      <c r="BG46" s="59"/>
      <c r="BH46" s="59"/>
      <c r="BI46" s="59"/>
      <c r="BJ46" s="59"/>
      <c r="BK46" s="59"/>
      <c r="BL46" s="57"/>
      <c r="BM46" s="57"/>
      <c r="BN46" s="57"/>
      <c r="BO46" s="57"/>
      <c r="BP46" s="57"/>
      <c r="BQ46" s="57"/>
      <c r="BR46" s="57"/>
      <c r="BS46" s="57"/>
      <c r="BT46" s="57"/>
      <c r="BU46" s="57"/>
      <c r="BV46" s="57"/>
      <c r="BW46" s="57"/>
      <c r="BX46" s="57"/>
      <c r="CA46" s="57"/>
      <c r="CB46" s="57"/>
      <c r="CC46" s="57"/>
      <c r="CD46" s="57"/>
      <c r="CE46" s="57"/>
      <c r="CF46" s="57"/>
      <c r="CG46" s="57"/>
      <c r="CH46" s="57"/>
      <c r="CI46" s="57"/>
      <c r="CJ46" s="57"/>
      <c r="CK46" s="57"/>
      <c r="CL46" s="57"/>
      <c r="CP46"/>
      <c r="CQ46"/>
      <c r="CR46"/>
      <c r="CS46"/>
      <c r="CT46"/>
      <c r="CU46"/>
      <c r="CV46"/>
      <c r="CW46"/>
      <c r="CX46"/>
      <c r="CY46"/>
      <c r="CZ46"/>
      <c r="EM46" s="57"/>
      <c r="EN46" s="57"/>
      <c r="EO46" s="57"/>
      <c r="EP46" s="57"/>
      <c r="EQ46" s="57"/>
      <c r="ER46" s="57"/>
      <c r="ES46" s="57"/>
      <c r="ET46" s="57"/>
      <c r="EU46" s="57"/>
      <c r="EV46" s="57"/>
      <c r="EW46" s="57"/>
      <c r="FG46" s="65"/>
      <c r="FH46" s="65"/>
      <c r="FL46" s="57"/>
      <c r="FX46" s="57"/>
      <c r="FY46" s="57"/>
      <c r="FZ46" s="57"/>
      <c r="GA46" s="66"/>
      <c r="GB46" s="66"/>
      <c r="GE46" s="66"/>
      <c r="GG46" s="57"/>
    </row>
    <row r="47" spans="1:189" s="56" customFormat="1" ht="18" customHeight="1" x14ac:dyDescent="0.3">
      <c r="A47" s="56" t="s">
        <v>1011</v>
      </c>
      <c r="B47" s="56" t="s">
        <v>1009</v>
      </c>
      <c r="C47" s="57">
        <v>825</v>
      </c>
      <c r="D47" s="57">
        <v>2</v>
      </c>
      <c r="E47" s="56">
        <f t="shared" si="0"/>
        <v>1098.1500000000001</v>
      </c>
      <c r="F47" s="58">
        <v>74.599999999999994</v>
      </c>
      <c r="G47" s="58">
        <v>0.28999999999999998</v>
      </c>
      <c r="H47" s="58">
        <v>15.47</v>
      </c>
      <c r="I47" s="58">
        <v>1.54</v>
      </c>
      <c r="J47" s="58">
        <v>0.05</v>
      </c>
      <c r="K47" s="58">
        <v>0.42</v>
      </c>
      <c r="L47" s="58">
        <v>0.96</v>
      </c>
      <c r="M47" s="58">
        <v>3.67</v>
      </c>
      <c r="N47" s="58">
        <v>3.46</v>
      </c>
      <c r="O47" s="58"/>
      <c r="P47" s="58"/>
      <c r="Q47" s="58">
        <v>5.9</v>
      </c>
      <c r="S47" s="58">
        <v>47.1</v>
      </c>
      <c r="T47" s="58">
        <v>1.58</v>
      </c>
      <c r="U47" s="58">
        <v>9.48</v>
      </c>
      <c r="V47" s="58">
        <v>11.7</v>
      </c>
      <c r="W47" s="58">
        <v>0.31</v>
      </c>
      <c r="X47" s="58">
        <v>13.44</v>
      </c>
      <c r="Y47" s="58">
        <v>10.06</v>
      </c>
      <c r="Z47" s="58">
        <v>1.65</v>
      </c>
      <c r="AA47" s="58">
        <v>0.62</v>
      </c>
      <c r="AB47" s="58"/>
      <c r="AD47" s="59"/>
      <c r="AE47" s="60"/>
      <c r="AF47" s="61"/>
      <c r="AG47" s="59"/>
      <c r="AH47" s="59"/>
      <c r="AI47" s="59"/>
      <c r="AJ47" s="60"/>
      <c r="AK47" s="62"/>
      <c r="AL47" s="62"/>
      <c r="AM47" s="62"/>
      <c r="AN47" s="62"/>
      <c r="AO47" s="62"/>
      <c r="AP47" s="62"/>
      <c r="AQ47" s="63"/>
      <c r="AR47" s="62"/>
      <c r="AS47" s="62"/>
      <c r="AT47" s="63"/>
      <c r="AU47" s="59"/>
      <c r="AV47" s="59"/>
      <c r="AW47" s="59"/>
      <c r="AX47" s="59"/>
      <c r="AY47" s="59"/>
      <c r="AZ47" s="59"/>
      <c r="BA47" s="60"/>
      <c r="BB47" s="64"/>
      <c r="BC47" s="64"/>
      <c r="BD47" s="59"/>
      <c r="BE47" s="59"/>
      <c r="BF47" s="59"/>
      <c r="BG47" s="59"/>
      <c r="BH47" s="59"/>
      <c r="BI47" s="59"/>
      <c r="BJ47" s="59"/>
      <c r="BK47" s="59"/>
      <c r="BL47" s="57"/>
      <c r="BM47" s="57"/>
      <c r="BN47" s="57"/>
      <c r="BO47" s="57"/>
      <c r="BP47" s="57"/>
      <c r="BQ47" s="57"/>
      <c r="BR47" s="57"/>
      <c r="BS47" s="57"/>
      <c r="BT47" s="57"/>
      <c r="BU47" s="57"/>
      <c r="BV47" s="57"/>
      <c r="BW47" s="57"/>
      <c r="BX47" s="57"/>
      <c r="CA47" s="57"/>
      <c r="CB47" s="57"/>
      <c r="CC47" s="57"/>
      <c r="CD47" s="57"/>
      <c r="CE47" s="57"/>
      <c r="CF47" s="57"/>
      <c r="CG47" s="57"/>
      <c r="CH47" s="57"/>
      <c r="CI47" s="57"/>
      <c r="CJ47" s="57"/>
      <c r="CK47" s="57"/>
      <c r="CL47" s="57"/>
      <c r="CP47"/>
      <c r="CQ47"/>
      <c r="CR47"/>
      <c r="CS47"/>
      <c r="CT47"/>
      <c r="CU47"/>
      <c r="CV47"/>
      <c r="CW47"/>
      <c r="CX47"/>
      <c r="CY47"/>
      <c r="CZ47"/>
      <c r="EM47" s="57"/>
      <c r="EN47" s="57"/>
      <c r="EO47" s="57"/>
      <c r="EP47" s="57"/>
      <c r="EQ47" s="57"/>
      <c r="ER47" s="57"/>
      <c r="ES47" s="57"/>
      <c r="ET47" s="57"/>
      <c r="EU47" s="57"/>
      <c r="EV47" s="57"/>
      <c r="EW47" s="57"/>
      <c r="FG47" s="65"/>
      <c r="FH47" s="65"/>
      <c r="FL47" s="57"/>
      <c r="FX47" s="57"/>
      <c r="FY47" s="57"/>
      <c r="FZ47" s="57"/>
      <c r="GA47" s="66"/>
      <c r="GB47" s="66"/>
      <c r="GE47" s="66"/>
      <c r="GG47" s="57"/>
    </row>
    <row r="48" spans="1:189" s="56" customFormat="1" ht="18" customHeight="1" x14ac:dyDescent="0.3">
      <c r="A48" s="56" t="s">
        <v>1011</v>
      </c>
      <c r="B48" s="56" t="s">
        <v>1009</v>
      </c>
      <c r="C48" s="57">
        <v>825</v>
      </c>
      <c r="D48" s="57">
        <v>2</v>
      </c>
      <c r="E48" s="56">
        <f t="shared" si="0"/>
        <v>1098.1500000000001</v>
      </c>
      <c r="F48" s="58">
        <v>74</v>
      </c>
      <c r="G48" s="58">
        <v>0.31</v>
      </c>
      <c r="H48" s="58">
        <v>15.12</v>
      </c>
      <c r="I48" s="58">
        <v>1.5</v>
      </c>
      <c r="J48" s="58">
        <v>0.08</v>
      </c>
      <c r="K48" s="58">
        <v>0.47</v>
      </c>
      <c r="L48" s="58">
        <v>1.92</v>
      </c>
      <c r="M48" s="58">
        <v>3.71</v>
      </c>
      <c r="N48" s="58">
        <v>3.37</v>
      </c>
      <c r="O48" s="58"/>
      <c r="P48" s="58"/>
      <c r="Q48" s="58">
        <v>5.9</v>
      </c>
      <c r="S48" s="58">
        <v>46.5</v>
      </c>
      <c r="T48" s="58">
        <v>1.69</v>
      </c>
      <c r="U48" s="58">
        <v>8.33</v>
      </c>
      <c r="V48" s="58">
        <v>11.93</v>
      </c>
      <c r="W48" s="58">
        <v>0.45</v>
      </c>
      <c r="X48" s="58">
        <v>14.64</v>
      </c>
      <c r="Y48" s="58">
        <v>10.76</v>
      </c>
      <c r="Z48" s="58">
        <v>1.42</v>
      </c>
      <c r="AA48" s="58">
        <v>0.35</v>
      </c>
      <c r="AB48" s="58"/>
      <c r="AD48" s="59"/>
      <c r="AE48" s="60"/>
      <c r="AF48" s="61"/>
      <c r="AG48" s="59"/>
      <c r="AH48" s="59"/>
      <c r="AI48" s="59"/>
      <c r="AJ48" s="60"/>
      <c r="AK48" s="62"/>
      <c r="AL48" s="62"/>
      <c r="AM48" s="62"/>
      <c r="AN48" s="62"/>
      <c r="AO48" s="62"/>
      <c r="AP48" s="62"/>
      <c r="AQ48" s="63"/>
      <c r="AR48" s="62"/>
      <c r="AS48" s="62"/>
      <c r="AT48" s="63"/>
      <c r="AU48" s="59"/>
      <c r="AV48" s="59"/>
      <c r="AW48" s="59"/>
      <c r="AX48" s="59"/>
      <c r="AY48" s="59"/>
      <c r="AZ48" s="59"/>
      <c r="BA48" s="60"/>
      <c r="BB48" s="64"/>
      <c r="BC48" s="64"/>
      <c r="BD48" s="59"/>
      <c r="BE48" s="59"/>
      <c r="BF48" s="59"/>
      <c r="BG48" s="59"/>
      <c r="BH48" s="59"/>
      <c r="BI48" s="59"/>
      <c r="BJ48" s="59"/>
      <c r="BK48" s="59"/>
      <c r="BL48" s="57"/>
      <c r="BM48" s="57"/>
      <c r="BN48" s="57"/>
      <c r="BO48" s="57"/>
      <c r="BP48" s="57"/>
      <c r="BQ48" s="57"/>
      <c r="BR48" s="57"/>
      <c r="BS48" s="57"/>
      <c r="BT48" s="57"/>
      <c r="BU48" s="57"/>
      <c r="BV48" s="57"/>
      <c r="BW48" s="57"/>
      <c r="BX48" s="57"/>
      <c r="CA48" s="57"/>
      <c r="CB48" s="57"/>
      <c r="CC48" s="57"/>
      <c r="CD48" s="57"/>
      <c r="CE48" s="57"/>
      <c r="CF48" s="57"/>
      <c r="CG48" s="57"/>
      <c r="CH48" s="57"/>
      <c r="CI48" s="57"/>
      <c r="CJ48" s="57"/>
      <c r="CK48" s="57"/>
      <c r="CL48" s="57"/>
      <c r="CP48"/>
      <c r="CQ48"/>
      <c r="CR48"/>
      <c r="CS48"/>
      <c r="CT48"/>
      <c r="CU48"/>
      <c r="CV48"/>
      <c r="CW48"/>
      <c r="CX48"/>
      <c r="CY48"/>
      <c r="CZ48"/>
      <c r="EM48" s="57"/>
      <c r="EN48" s="57"/>
      <c r="EO48" s="57"/>
      <c r="EP48" s="57"/>
      <c r="EQ48" s="57"/>
      <c r="ER48" s="57"/>
      <c r="ES48" s="57"/>
      <c r="ET48" s="57"/>
      <c r="EU48" s="57"/>
      <c r="EV48" s="57"/>
      <c r="EW48" s="57"/>
      <c r="FG48" s="65"/>
      <c r="FH48" s="65"/>
      <c r="FL48" s="57"/>
      <c r="FX48" s="57"/>
      <c r="FY48" s="57"/>
      <c r="FZ48" s="57"/>
      <c r="GA48" s="66"/>
      <c r="GB48" s="66"/>
      <c r="GE48" s="66"/>
      <c r="GG48" s="57"/>
    </row>
    <row r="49" spans="1:189" s="56" customFormat="1" ht="18" customHeight="1" x14ac:dyDescent="0.3">
      <c r="A49" s="56" t="s">
        <v>1011</v>
      </c>
      <c r="B49" s="56" t="s">
        <v>1009</v>
      </c>
      <c r="C49" s="57">
        <v>850</v>
      </c>
      <c r="D49" s="57">
        <v>2</v>
      </c>
      <c r="E49" s="56">
        <f t="shared" si="0"/>
        <v>1123.1500000000001</v>
      </c>
      <c r="F49" s="58">
        <v>73.099999999999994</v>
      </c>
      <c r="G49" s="58">
        <v>0.2</v>
      </c>
      <c r="H49" s="58">
        <v>15.78</v>
      </c>
      <c r="I49" s="58">
        <v>0.92</v>
      </c>
      <c r="J49" s="58">
        <v>0.05</v>
      </c>
      <c r="K49" s="58">
        <v>0.59</v>
      </c>
      <c r="L49" s="58">
        <v>2.2000000000000002</v>
      </c>
      <c r="M49" s="58">
        <v>4.3099999999999996</v>
      </c>
      <c r="N49" s="58">
        <v>3.44</v>
      </c>
      <c r="O49" s="58"/>
      <c r="P49" s="58"/>
      <c r="Q49" s="58">
        <v>6</v>
      </c>
      <c r="S49" s="58">
        <v>45.3</v>
      </c>
      <c r="T49" s="58">
        <v>1.6</v>
      </c>
      <c r="U49" s="58">
        <v>9.09</v>
      </c>
      <c r="V49" s="58">
        <v>10.09</v>
      </c>
      <c r="W49" s="58">
        <v>0.3</v>
      </c>
      <c r="X49" s="58">
        <v>15.8</v>
      </c>
      <c r="Y49" s="58">
        <v>11.2</v>
      </c>
      <c r="Z49" s="58">
        <v>1.81</v>
      </c>
      <c r="AA49" s="58">
        <v>0.47</v>
      </c>
      <c r="AB49" s="58"/>
      <c r="AD49" s="59"/>
      <c r="AE49" s="60"/>
      <c r="AF49" s="61"/>
      <c r="AG49" s="59"/>
      <c r="AH49" s="59"/>
      <c r="AI49" s="59"/>
      <c r="AJ49" s="60"/>
      <c r="AK49" s="62"/>
      <c r="AL49" s="62"/>
      <c r="AM49" s="62"/>
      <c r="AN49" s="62"/>
      <c r="AO49" s="62"/>
      <c r="AP49" s="62"/>
      <c r="AQ49" s="63"/>
      <c r="AR49" s="62"/>
      <c r="AS49" s="62"/>
      <c r="AT49" s="63"/>
      <c r="AU49" s="59"/>
      <c r="AV49" s="59"/>
      <c r="AW49" s="59"/>
      <c r="AX49" s="59"/>
      <c r="AY49" s="59"/>
      <c r="AZ49" s="59"/>
      <c r="BA49" s="60"/>
      <c r="BB49" s="64"/>
      <c r="BC49" s="64"/>
      <c r="BD49" s="59"/>
      <c r="BE49" s="59"/>
      <c r="BF49" s="59"/>
      <c r="BG49" s="59"/>
      <c r="BH49" s="59"/>
      <c r="BI49" s="59"/>
      <c r="BJ49" s="59"/>
      <c r="BK49" s="59"/>
      <c r="BL49" s="57"/>
      <c r="BM49" s="57"/>
      <c r="BN49" s="57"/>
      <c r="BO49" s="57"/>
      <c r="BP49" s="57"/>
      <c r="BQ49" s="57"/>
      <c r="BR49" s="57"/>
      <c r="BS49" s="57"/>
      <c r="BT49" s="57"/>
      <c r="BU49" s="57"/>
      <c r="BV49" s="57"/>
      <c r="BW49" s="57"/>
      <c r="BX49" s="57"/>
      <c r="CA49" s="57"/>
      <c r="CB49" s="57"/>
      <c r="CC49" s="57"/>
      <c r="CD49" s="57"/>
      <c r="CE49" s="57"/>
      <c r="CF49" s="57"/>
      <c r="CG49" s="57"/>
      <c r="CH49" s="57"/>
      <c r="CI49" s="57"/>
      <c r="CJ49" s="57"/>
      <c r="CK49" s="57"/>
      <c r="CL49" s="57"/>
      <c r="CP49"/>
      <c r="CQ49"/>
      <c r="CR49"/>
      <c r="CS49"/>
      <c r="CT49"/>
      <c r="CU49"/>
      <c r="CV49"/>
      <c r="CW49"/>
      <c r="CX49"/>
      <c r="CY49"/>
      <c r="CZ49"/>
      <c r="EM49" s="57"/>
      <c r="EN49" s="57"/>
      <c r="EO49" s="57"/>
      <c r="EP49" s="57"/>
      <c r="EQ49" s="57"/>
      <c r="ER49" s="57"/>
      <c r="ES49" s="57"/>
      <c r="ET49" s="57"/>
      <c r="EU49" s="57"/>
      <c r="EV49" s="57"/>
      <c r="EW49" s="57"/>
      <c r="FG49" s="65"/>
      <c r="FH49" s="65"/>
      <c r="FL49" s="57"/>
      <c r="FX49" s="57"/>
      <c r="FY49" s="57"/>
      <c r="FZ49" s="57"/>
      <c r="GA49" s="66"/>
      <c r="GB49" s="66"/>
      <c r="GE49" s="66"/>
      <c r="GG49" s="57"/>
    </row>
    <row r="50" spans="1:189" s="56" customFormat="1" ht="18" customHeight="1" x14ac:dyDescent="0.3">
      <c r="A50" s="56" t="s">
        <v>1011</v>
      </c>
      <c r="B50" s="56" t="s">
        <v>1009</v>
      </c>
      <c r="C50" s="57">
        <v>850</v>
      </c>
      <c r="D50" s="57">
        <v>2</v>
      </c>
      <c r="E50" s="56">
        <f t="shared" si="0"/>
        <v>1123.1500000000001</v>
      </c>
      <c r="F50" s="58">
        <v>73.900000000000006</v>
      </c>
      <c r="G50" s="58">
        <v>0.27</v>
      </c>
      <c r="H50" s="58">
        <v>15.6</v>
      </c>
      <c r="I50" s="58">
        <v>0.96</v>
      </c>
      <c r="J50" s="58">
        <v>0.03</v>
      </c>
      <c r="K50" s="58">
        <v>0.55000000000000004</v>
      </c>
      <c r="L50" s="58">
        <v>2.19</v>
      </c>
      <c r="M50" s="58">
        <v>3.62</v>
      </c>
      <c r="N50" s="58">
        <v>3.4</v>
      </c>
      <c r="O50" s="58"/>
      <c r="P50" s="58"/>
      <c r="Q50" s="58">
        <v>6</v>
      </c>
      <c r="S50" s="58">
        <v>46.6</v>
      </c>
      <c r="T50" s="58">
        <v>1.44</v>
      </c>
      <c r="U50" s="58">
        <v>9.76</v>
      </c>
      <c r="V50" s="58">
        <v>8.65</v>
      </c>
      <c r="W50" s="58">
        <v>0.3</v>
      </c>
      <c r="X50" s="58">
        <v>15.4</v>
      </c>
      <c r="Y50" s="58">
        <v>11.21</v>
      </c>
      <c r="Z50" s="58">
        <v>1.81</v>
      </c>
      <c r="AA50" s="58">
        <v>0.49</v>
      </c>
      <c r="AB50" s="58"/>
      <c r="AD50" s="59"/>
      <c r="AE50" s="60"/>
      <c r="AF50" s="61"/>
      <c r="AG50" s="59"/>
      <c r="AH50" s="59"/>
      <c r="AI50" s="59"/>
      <c r="AJ50" s="60"/>
      <c r="AK50" s="62"/>
      <c r="AL50" s="62"/>
      <c r="AM50" s="62"/>
      <c r="AN50" s="62"/>
      <c r="AO50" s="62"/>
      <c r="AP50" s="62"/>
      <c r="AQ50" s="63"/>
      <c r="AR50" s="62"/>
      <c r="AS50" s="62"/>
      <c r="AT50" s="63"/>
      <c r="AU50" s="59"/>
      <c r="AV50" s="59"/>
      <c r="AW50" s="59"/>
      <c r="AX50" s="59"/>
      <c r="AY50" s="59"/>
      <c r="AZ50" s="59"/>
      <c r="BA50" s="60"/>
      <c r="BB50" s="64"/>
      <c r="BC50" s="64"/>
      <c r="BD50" s="59"/>
      <c r="BE50" s="59"/>
      <c r="BF50" s="59"/>
      <c r="BG50" s="59"/>
      <c r="BH50" s="59"/>
      <c r="BI50" s="59"/>
      <c r="BJ50" s="59"/>
      <c r="BK50" s="59"/>
      <c r="BL50" s="57"/>
      <c r="BM50" s="57"/>
      <c r="BN50" s="57"/>
      <c r="BO50" s="57"/>
      <c r="BP50" s="57"/>
      <c r="BQ50" s="57"/>
      <c r="BR50" s="57"/>
      <c r="BS50" s="57"/>
      <c r="BT50" s="57"/>
      <c r="BU50" s="57"/>
      <c r="BV50" s="57"/>
      <c r="BW50" s="57"/>
      <c r="BX50" s="57"/>
      <c r="CA50" s="57"/>
      <c r="CB50" s="57"/>
      <c r="CC50" s="57"/>
      <c r="CD50" s="57"/>
      <c r="CE50" s="57"/>
      <c r="CF50" s="57"/>
      <c r="CG50" s="57"/>
      <c r="CH50" s="57"/>
      <c r="CI50" s="57"/>
      <c r="CJ50" s="57"/>
      <c r="CK50" s="57"/>
      <c r="CL50" s="57"/>
      <c r="CP50"/>
      <c r="CQ50"/>
      <c r="CR50"/>
      <c r="CS50"/>
      <c r="CT50"/>
      <c r="CU50"/>
      <c r="CV50"/>
      <c r="CW50"/>
      <c r="CX50"/>
      <c r="CY50"/>
      <c r="CZ50"/>
      <c r="EM50" s="57"/>
      <c r="EN50" s="57"/>
      <c r="EO50" s="57"/>
      <c r="EP50" s="57"/>
      <c r="EQ50" s="57"/>
      <c r="ER50" s="57"/>
      <c r="ES50" s="57"/>
      <c r="ET50" s="57"/>
      <c r="EU50" s="57"/>
      <c r="EV50" s="57"/>
      <c r="EW50" s="57"/>
      <c r="FG50" s="65"/>
      <c r="FH50" s="65"/>
      <c r="FL50" s="57"/>
      <c r="FX50" s="57"/>
      <c r="FY50" s="57"/>
      <c r="FZ50" s="57"/>
      <c r="GA50" s="66"/>
      <c r="GB50" s="66"/>
      <c r="GE50" s="66"/>
      <c r="GG50" s="57"/>
    </row>
    <row r="51" spans="1:189" s="56" customFormat="1" ht="18" customHeight="1" x14ac:dyDescent="0.3">
      <c r="A51" s="56" t="s">
        <v>1011</v>
      </c>
      <c r="B51" s="56" t="s">
        <v>1009</v>
      </c>
      <c r="C51" s="57">
        <v>850</v>
      </c>
      <c r="D51" s="57">
        <v>2</v>
      </c>
      <c r="E51" s="56">
        <f t="shared" si="0"/>
        <v>1123.1500000000001</v>
      </c>
      <c r="F51" s="58">
        <v>76.2</v>
      </c>
      <c r="G51" s="58">
        <v>0.21</v>
      </c>
      <c r="H51" s="58">
        <v>13.87</v>
      </c>
      <c r="I51" s="58">
        <v>0.86</v>
      </c>
      <c r="J51" s="58">
        <v>0.04</v>
      </c>
      <c r="K51" s="58">
        <v>0.41</v>
      </c>
      <c r="L51" s="58">
        <v>1.43</v>
      </c>
      <c r="M51" s="58">
        <v>3.12</v>
      </c>
      <c r="N51" s="58">
        <v>3.89</v>
      </c>
      <c r="O51" s="58"/>
      <c r="P51" s="58"/>
      <c r="Q51" s="58">
        <v>3.3</v>
      </c>
      <c r="S51" s="58">
        <v>48.9</v>
      </c>
      <c r="T51" s="58">
        <v>1.1000000000000001</v>
      </c>
      <c r="U51" s="58">
        <v>8.11</v>
      </c>
      <c r="V51" s="58">
        <v>5.88</v>
      </c>
      <c r="W51" s="58">
        <v>0.3</v>
      </c>
      <c r="X51" s="58">
        <v>18.54</v>
      </c>
      <c r="Y51" s="58">
        <v>11.49</v>
      </c>
      <c r="Z51" s="58">
        <v>1.6</v>
      </c>
      <c r="AA51" s="58">
        <v>0.51</v>
      </c>
      <c r="AB51" s="58"/>
      <c r="AD51" s="59"/>
      <c r="AE51" s="60"/>
      <c r="AF51" s="61"/>
      <c r="AG51" s="59"/>
      <c r="AH51" s="59"/>
      <c r="AI51" s="59"/>
      <c r="AJ51" s="60"/>
      <c r="AK51" s="62"/>
      <c r="AL51" s="62"/>
      <c r="AM51" s="62"/>
      <c r="AN51" s="62"/>
      <c r="AO51" s="62"/>
      <c r="AP51" s="62"/>
      <c r="AQ51" s="63"/>
      <c r="AR51" s="62"/>
      <c r="AS51" s="62"/>
      <c r="AT51" s="63"/>
      <c r="AU51" s="59"/>
      <c r="AV51" s="59"/>
      <c r="AW51" s="59"/>
      <c r="AX51" s="59"/>
      <c r="AY51" s="59"/>
      <c r="AZ51" s="59"/>
      <c r="BA51" s="60"/>
      <c r="BB51" s="64"/>
      <c r="BC51" s="64"/>
      <c r="BD51" s="59"/>
      <c r="BE51" s="59"/>
      <c r="BF51" s="59"/>
      <c r="BG51" s="59"/>
      <c r="BH51" s="59"/>
      <c r="BI51" s="59"/>
      <c r="BJ51" s="59"/>
      <c r="BK51" s="59"/>
      <c r="BL51" s="57"/>
      <c r="BM51" s="57"/>
      <c r="BN51" s="57"/>
      <c r="BO51" s="57"/>
      <c r="BP51" s="57"/>
      <c r="BQ51" s="57"/>
      <c r="BR51" s="57"/>
      <c r="BS51" s="57"/>
      <c r="BT51" s="57"/>
      <c r="BU51" s="57"/>
      <c r="BV51" s="57"/>
      <c r="BW51" s="57"/>
      <c r="BX51" s="57"/>
      <c r="CA51" s="57"/>
      <c r="CB51" s="57"/>
      <c r="CC51" s="57"/>
      <c r="CD51" s="57"/>
      <c r="CE51" s="57"/>
      <c r="CF51" s="57"/>
      <c r="CG51" s="57"/>
      <c r="CH51" s="57"/>
      <c r="CI51" s="57"/>
      <c r="CJ51" s="57"/>
      <c r="CK51" s="57"/>
      <c r="CL51" s="57"/>
      <c r="CP51"/>
      <c r="CQ51"/>
      <c r="CR51"/>
      <c r="CS51"/>
      <c r="CT51"/>
      <c r="CU51"/>
      <c r="CV51"/>
      <c r="CW51"/>
      <c r="CX51"/>
      <c r="CY51"/>
      <c r="CZ51"/>
      <c r="EM51" s="57"/>
      <c r="EN51" s="57"/>
      <c r="EO51" s="57"/>
      <c r="EP51" s="57"/>
      <c r="EQ51" s="57"/>
      <c r="ER51" s="57"/>
      <c r="ES51" s="57"/>
      <c r="ET51" s="57"/>
      <c r="EU51" s="57"/>
      <c r="EV51" s="57"/>
      <c r="EW51" s="57"/>
      <c r="FG51" s="65"/>
      <c r="FH51" s="65"/>
      <c r="FL51" s="57"/>
      <c r="FX51" s="57"/>
      <c r="FY51" s="57"/>
      <c r="FZ51" s="57"/>
      <c r="GA51" s="66"/>
      <c r="GB51" s="66"/>
      <c r="GE51" s="66"/>
      <c r="GG51" s="57"/>
    </row>
    <row r="52" spans="1:189" s="56" customFormat="1" ht="18" customHeight="1" x14ac:dyDescent="0.3">
      <c r="A52" s="56" t="s">
        <v>1012</v>
      </c>
      <c r="B52" s="56" t="s">
        <v>1009</v>
      </c>
      <c r="C52" s="57">
        <v>1075</v>
      </c>
      <c r="D52" s="57">
        <v>25</v>
      </c>
      <c r="E52" s="56">
        <f t="shared" si="0"/>
        <v>1348.15</v>
      </c>
      <c r="F52" s="67">
        <v>34.18</v>
      </c>
      <c r="G52" s="67">
        <v>4.46</v>
      </c>
      <c r="H52" s="67">
        <v>14.75</v>
      </c>
      <c r="I52" s="67">
        <v>8.35</v>
      </c>
      <c r="J52" s="67">
        <v>0.1</v>
      </c>
      <c r="K52" s="67">
        <v>10.24</v>
      </c>
      <c r="L52" s="67">
        <v>11.34</v>
      </c>
      <c r="M52" s="58">
        <v>1.56</v>
      </c>
      <c r="N52" s="58">
        <v>1.26</v>
      </c>
      <c r="O52" s="58"/>
      <c r="P52" s="58">
        <v>0.04</v>
      </c>
      <c r="Q52" s="58">
        <v>13.719999999999985</v>
      </c>
      <c r="S52" s="67">
        <v>40.9</v>
      </c>
      <c r="T52" s="67">
        <v>1.79</v>
      </c>
      <c r="U52" s="67">
        <v>15.93</v>
      </c>
      <c r="V52" s="67">
        <v>4.67</v>
      </c>
      <c r="W52" s="58"/>
      <c r="X52" s="67">
        <v>17.27</v>
      </c>
      <c r="Y52" s="67">
        <v>12.23</v>
      </c>
      <c r="Z52" s="58">
        <v>1.8</v>
      </c>
      <c r="AA52" s="58">
        <v>2.77</v>
      </c>
      <c r="AB52" s="58"/>
      <c r="AD52" s="59"/>
      <c r="AE52" s="60"/>
      <c r="AF52" s="61"/>
      <c r="AG52" s="59"/>
      <c r="AH52" s="59"/>
      <c r="AI52" s="59"/>
      <c r="AJ52" s="60"/>
      <c r="AK52" s="62"/>
      <c r="AL52" s="62"/>
      <c r="AM52" s="62"/>
      <c r="AN52" s="62"/>
      <c r="AO52" s="62"/>
      <c r="AP52" s="62"/>
      <c r="AQ52" s="63"/>
      <c r="AR52" s="62"/>
      <c r="AS52" s="62"/>
      <c r="AT52" s="63"/>
      <c r="AU52" s="59"/>
      <c r="AV52" s="59"/>
      <c r="AW52" s="59"/>
      <c r="AX52" s="59"/>
      <c r="AY52" s="59"/>
      <c r="AZ52" s="59"/>
      <c r="BA52" s="60"/>
      <c r="BB52" s="64"/>
      <c r="BC52" s="64"/>
      <c r="BD52" s="59"/>
      <c r="BE52" s="59"/>
      <c r="BF52" s="59"/>
      <c r="BG52" s="59"/>
      <c r="BH52" s="59"/>
      <c r="BI52" s="59"/>
      <c r="BJ52" s="59"/>
      <c r="BK52" s="59"/>
      <c r="BL52" s="57"/>
      <c r="BM52" s="57"/>
      <c r="BN52" s="57"/>
      <c r="BO52" s="57"/>
      <c r="BP52" s="57"/>
      <c r="BQ52" s="57"/>
      <c r="BR52" s="57"/>
      <c r="BS52" s="57"/>
      <c r="BT52" s="57"/>
      <c r="BU52" s="57"/>
      <c r="BV52" s="57"/>
      <c r="BW52" s="57"/>
      <c r="BX52" s="57"/>
      <c r="CA52" s="57"/>
      <c r="CB52" s="57"/>
      <c r="CC52" s="57"/>
      <c r="CD52" s="57"/>
      <c r="CE52" s="57"/>
      <c r="CF52" s="57"/>
      <c r="CG52" s="57"/>
      <c r="CH52" s="57"/>
      <c r="CI52" s="57"/>
      <c r="CJ52" s="57"/>
      <c r="CK52" s="57"/>
      <c r="CL52" s="57"/>
      <c r="CP52"/>
      <c r="CQ52"/>
      <c r="CR52"/>
      <c r="CS52"/>
      <c r="CT52"/>
      <c r="CU52"/>
      <c r="CV52"/>
      <c r="CW52"/>
      <c r="CX52"/>
      <c r="CY52"/>
      <c r="CZ52"/>
      <c r="EM52" s="57"/>
      <c r="EN52" s="57"/>
      <c r="EO52" s="57"/>
      <c r="EP52" s="57"/>
      <c r="EQ52" s="57"/>
      <c r="ER52" s="57"/>
      <c r="ES52" s="57"/>
      <c r="ET52" s="57"/>
      <c r="EU52" s="57"/>
      <c r="EV52" s="57"/>
      <c r="EW52" s="57"/>
      <c r="FG52" s="65"/>
      <c r="FH52" s="65"/>
      <c r="FL52" s="57"/>
      <c r="FX52" s="57"/>
      <c r="FY52" s="57"/>
      <c r="FZ52" s="57"/>
      <c r="GA52" s="66"/>
      <c r="GB52" s="66"/>
      <c r="GE52" s="66"/>
      <c r="GG52" s="57"/>
    </row>
    <row r="53" spans="1:189" s="56" customFormat="1" ht="18" customHeight="1" x14ac:dyDescent="0.3">
      <c r="A53" s="56" t="s">
        <v>1012</v>
      </c>
      <c r="B53" s="56" t="s">
        <v>1009</v>
      </c>
      <c r="C53" s="57">
        <v>1050</v>
      </c>
      <c r="D53" s="57">
        <v>25</v>
      </c>
      <c r="E53" s="56">
        <f t="shared" si="0"/>
        <v>1323.15</v>
      </c>
      <c r="F53" s="67">
        <v>34.14</v>
      </c>
      <c r="G53" s="67">
        <v>4.1500000000000004</v>
      </c>
      <c r="H53" s="67">
        <v>14.1</v>
      </c>
      <c r="I53" s="67">
        <v>3.28</v>
      </c>
      <c r="J53" s="67">
        <v>0.08</v>
      </c>
      <c r="K53" s="67">
        <v>11.33</v>
      </c>
      <c r="L53" s="67">
        <v>10.039999999999999</v>
      </c>
      <c r="M53" s="58">
        <v>1.22</v>
      </c>
      <c r="N53" s="58">
        <v>1.23</v>
      </c>
      <c r="O53" s="58"/>
      <c r="P53" s="58"/>
      <c r="Q53" s="58">
        <v>20.429999999999993</v>
      </c>
      <c r="S53" s="67">
        <v>41.28</v>
      </c>
      <c r="T53" s="67">
        <v>2.13</v>
      </c>
      <c r="U53" s="67">
        <v>16.05</v>
      </c>
      <c r="V53" s="67">
        <v>5.03</v>
      </c>
      <c r="W53" s="58"/>
      <c r="X53" s="67">
        <v>16.989999999999998</v>
      </c>
      <c r="Y53" s="67">
        <v>11.21</v>
      </c>
      <c r="Z53" s="58">
        <v>2.14</v>
      </c>
      <c r="AA53" s="58">
        <v>2.2200000000000002</v>
      </c>
      <c r="AB53" s="58"/>
      <c r="AD53" s="59"/>
      <c r="AE53" s="60"/>
      <c r="AF53" s="61"/>
      <c r="AG53" s="59"/>
      <c r="AH53" s="59"/>
      <c r="AI53" s="59"/>
      <c r="AJ53" s="60"/>
      <c r="AK53" s="62"/>
      <c r="AL53" s="62"/>
      <c r="AM53" s="62"/>
      <c r="AN53" s="62"/>
      <c r="AO53" s="62"/>
      <c r="AP53" s="62"/>
      <c r="AQ53" s="63"/>
      <c r="AR53" s="62"/>
      <c r="AS53" s="62"/>
      <c r="AT53" s="63"/>
      <c r="AU53" s="59"/>
      <c r="AV53" s="59"/>
      <c r="AW53" s="59"/>
      <c r="AX53" s="59"/>
      <c r="AY53" s="59"/>
      <c r="AZ53" s="59"/>
      <c r="BA53" s="60"/>
      <c r="BB53" s="64"/>
      <c r="BC53" s="64"/>
      <c r="BD53" s="59"/>
      <c r="BE53" s="59"/>
      <c r="BF53" s="59"/>
      <c r="BG53" s="59"/>
      <c r="BH53" s="59"/>
      <c r="BI53" s="59"/>
      <c r="BJ53" s="59"/>
      <c r="BK53" s="59"/>
      <c r="BL53" s="57"/>
      <c r="BM53" s="57"/>
      <c r="BN53" s="57"/>
      <c r="BO53" s="57"/>
      <c r="BP53" s="57"/>
      <c r="BQ53" s="57"/>
      <c r="BR53" s="57"/>
      <c r="BS53" s="57"/>
      <c r="BT53" s="57"/>
      <c r="BU53" s="57"/>
      <c r="BV53" s="57"/>
      <c r="BW53" s="57"/>
      <c r="BX53" s="57"/>
      <c r="CA53" s="57"/>
      <c r="CB53" s="57"/>
      <c r="CC53" s="57"/>
      <c r="CD53" s="57"/>
      <c r="CE53" s="57"/>
      <c r="CF53" s="57"/>
      <c r="CG53" s="57"/>
      <c r="CH53" s="57"/>
      <c r="CI53" s="57"/>
      <c r="CJ53" s="57"/>
      <c r="CK53" s="57"/>
      <c r="CL53" s="57"/>
      <c r="CP53"/>
      <c r="CQ53"/>
      <c r="CR53"/>
      <c r="CS53"/>
      <c r="CT53"/>
      <c r="CU53"/>
      <c r="CV53"/>
      <c r="CW53"/>
      <c r="CX53"/>
      <c r="CY53"/>
      <c r="CZ53"/>
      <c r="EM53" s="57"/>
      <c r="EN53" s="57"/>
      <c r="EO53" s="57"/>
      <c r="EP53" s="57"/>
      <c r="EQ53" s="57"/>
      <c r="ER53" s="57"/>
      <c r="ES53" s="57"/>
      <c r="ET53" s="57"/>
      <c r="EU53" s="57"/>
      <c r="EV53" s="57"/>
      <c r="EW53" s="57"/>
      <c r="FG53" s="65"/>
      <c r="FH53" s="65"/>
      <c r="FL53" s="57"/>
      <c r="FX53" s="57"/>
      <c r="FY53" s="57"/>
      <c r="FZ53" s="57"/>
      <c r="GA53" s="66"/>
      <c r="GB53" s="66"/>
      <c r="GE53" s="66"/>
      <c r="GG53" s="57"/>
    </row>
    <row r="54" spans="1:189" s="56" customFormat="1" ht="18" customHeight="1" x14ac:dyDescent="0.3">
      <c r="A54" s="56" t="s">
        <v>1012</v>
      </c>
      <c r="B54" s="56" t="s">
        <v>1009</v>
      </c>
      <c r="C54" s="57">
        <v>1000</v>
      </c>
      <c r="D54" s="57">
        <v>25</v>
      </c>
      <c r="E54" s="56">
        <f t="shared" si="0"/>
        <v>1273.1500000000001</v>
      </c>
      <c r="F54" s="67">
        <v>47.07</v>
      </c>
      <c r="G54" s="67">
        <v>1.65</v>
      </c>
      <c r="H54" s="67">
        <v>16.37</v>
      </c>
      <c r="I54" s="67">
        <v>8.4600000000000009</v>
      </c>
      <c r="J54" s="67">
        <v>0.18</v>
      </c>
      <c r="K54" s="67">
        <v>3.29</v>
      </c>
      <c r="L54" s="67">
        <v>7.14</v>
      </c>
      <c r="M54" s="58">
        <v>1.35</v>
      </c>
      <c r="N54" s="58">
        <v>0.77</v>
      </c>
      <c r="O54" s="58"/>
      <c r="P54" s="58">
        <v>0.51</v>
      </c>
      <c r="Q54" s="58">
        <v>13.20999999999998</v>
      </c>
      <c r="S54" s="67">
        <v>41.6</v>
      </c>
      <c r="T54" s="67">
        <v>1.66</v>
      </c>
      <c r="U54" s="67">
        <v>14.54</v>
      </c>
      <c r="V54" s="67">
        <v>11.94</v>
      </c>
      <c r="W54" s="67">
        <v>0.15</v>
      </c>
      <c r="X54" s="67">
        <v>13.59</v>
      </c>
      <c r="Y54" s="67">
        <v>10.11</v>
      </c>
      <c r="Z54" s="58">
        <v>2.77</v>
      </c>
      <c r="AA54" s="58">
        <v>1.08</v>
      </c>
      <c r="AB54" s="58"/>
      <c r="AD54" s="59"/>
      <c r="AE54" s="60"/>
      <c r="AF54" s="61"/>
      <c r="AG54" s="59"/>
      <c r="AH54" s="59"/>
      <c r="AI54" s="59"/>
      <c r="AJ54" s="60"/>
      <c r="AK54" s="62"/>
      <c r="AL54" s="62"/>
      <c r="AM54" s="62"/>
      <c r="AN54" s="62"/>
      <c r="AO54" s="62"/>
      <c r="AP54" s="62"/>
      <c r="AQ54" s="63"/>
      <c r="AR54" s="62"/>
      <c r="AS54" s="62"/>
      <c r="AT54" s="63"/>
      <c r="AU54" s="59"/>
      <c r="AV54" s="59"/>
      <c r="AW54" s="59"/>
      <c r="AX54" s="59"/>
      <c r="AY54" s="59"/>
      <c r="AZ54" s="59"/>
      <c r="BA54" s="60"/>
      <c r="BB54" s="64"/>
      <c r="BC54" s="64"/>
      <c r="BD54" s="59"/>
      <c r="BE54" s="59"/>
      <c r="BF54" s="59"/>
      <c r="BG54" s="59"/>
      <c r="BH54" s="59"/>
      <c r="BI54" s="59"/>
      <c r="BJ54" s="59"/>
      <c r="BK54" s="59"/>
      <c r="BL54" s="57"/>
      <c r="BM54" s="57"/>
      <c r="BN54" s="57"/>
      <c r="BO54" s="57"/>
      <c r="BP54" s="57"/>
      <c r="BQ54" s="57"/>
      <c r="BR54" s="57"/>
      <c r="BS54" s="57"/>
      <c r="BT54" s="57"/>
      <c r="BU54" s="57"/>
      <c r="BV54" s="57"/>
      <c r="BW54" s="57"/>
      <c r="BX54" s="57"/>
      <c r="CA54" s="57"/>
      <c r="CB54" s="57"/>
      <c r="CC54" s="57"/>
      <c r="CD54" s="57"/>
      <c r="CE54" s="57"/>
      <c r="CF54" s="57"/>
      <c r="CG54" s="57"/>
      <c r="CH54" s="57"/>
      <c r="CI54" s="57"/>
      <c r="CJ54" s="57"/>
      <c r="CK54" s="57"/>
      <c r="CL54" s="57"/>
      <c r="CP54"/>
      <c r="CQ54"/>
      <c r="CR54"/>
      <c r="CS54"/>
      <c r="CT54"/>
      <c r="CU54"/>
      <c r="CV54"/>
      <c r="CW54"/>
      <c r="CX54"/>
      <c r="CY54"/>
      <c r="CZ54"/>
      <c r="EM54" s="57"/>
      <c r="EN54" s="57"/>
      <c r="EO54" s="57"/>
      <c r="EP54" s="57"/>
      <c r="EQ54" s="57"/>
      <c r="ER54" s="57"/>
      <c r="ES54" s="57"/>
      <c r="ET54" s="57"/>
      <c r="EU54" s="57"/>
      <c r="EV54" s="57"/>
      <c r="EW54" s="57"/>
      <c r="FG54" s="65"/>
      <c r="FH54" s="65"/>
      <c r="FL54" s="57"/>
      <c r="FX54" s="57"/>
      <c r="FY54" s="57"/>
      <c r="FZ54" s="57"/>
      <c r="GA54" s="66"/>
      <c r="GB54" s="66"/>
      <c r="GE54" s="66"/>
      <c r="GG54" s="57"/>
    </row>
    <row r="55" spans="1:189" s="56" customFormat="1" ht="18" customHeight="1" x14ac:dyDescent="0.3">
      <c r="A55" s="56" t="s">
        <v>1012</v>
      </c>
      <c r="B55" s="56" t="s">
        <v>1009</v>
      </c>
      <c r="C55" s="57">
        <v>1100</v>
      </c>
      <c r="D55" s="57">
        <v>15</v>
      </c>
      <c r="E55" s="56">
        <f t="shared" si="0"/>
        <v>1373.15</v>
      </c>
      <c r="F55" s="67">
        <v>37.11</v>
      </c>
      <c r="G55" s="67">
        <v>4.07</v>
      </c>
      <c r="H55" s="67">
        <v>14.34</v>
      </c>
      <c r="I55" s="67">
        <v>8.51</v>
      </c>
      <c r="J55" s="67">
        <v>0.15</v>
      </c>
      <c r="K55" s="67">
        <v>7.67</v>
      </c>
      <c r="L55" s="67">
        <v>12.89</v>
      </c>
      <c r="M55" s="58">
        <v>1.55</v>
      </c>
      <c r="N55" s="58">
        <v>1.21</v>
      </c>
      <c r="O55" s="58"/>
      <c r="P55" s="58">
        <v>0.14000000000000001</v>
      </c>
      <c r="Q55" s="58">
        <v>12.36</v>
      </c>
      <c r="S55" s="67">
        <v>40.65</v>
      </c>
      <c r="T55" s="67">
        <v>3.56</v>
      </c>
      <c r="U55" s="67">
        <v>15.46</v>
      </c>
      <c r="V55" s="67">
        <v>4.9800000000000004</v>
      </c>
      <c r="W55" s="58"/>
      <c r="X55" s="67">
        <v>16.29</v>
      </c>
      <c r="Y55" s="67">
        <v>11.86</v>
      </c>
      <c r="Z55" s="58">
        <v>2</v>
      </c>
      <c r="AA55" s="58">
        <v>1.83</v>
      </c>
      <c r="AB55" s="58"/>
      <c r="AD55" s="59"/>
      <c r="AE55" s="60"/>
      <c r="AF55" s="61"/>
      <c r="AG55" s="59"/>
      <c r="AH55" s="59"/>
      <c r="AI55" s="59"/>
      <c r="AJ55" s="60"/>
      <c r="AK55" s="62"/>
      <c r="AL55" s="62"/>
      <c r="AM55" s="62"/>
      <c r="AN55" s="62"/>
      <c r="AO55" s="62"/>
      <c r="AP55" s="62"/>
      <c r="AQ55" s="63"/>
      <c r="AR55" s="62"/>
      <c r="AS55" s="62"/>
      <c r="AT55" s="63"/>
      <c r="AU55" s="59"/>
      <c r="AV55" s="59"/>
      <c r="AW55" s="59"/>
      <c r="AX55" s="59"/>
      <c r="AY55" s="59"/>
      <c r="AZ55" s="59"/>
      <c r="BA55" s="60"/>
      <c r="BB55" s="64"/>
      <c r="BC55" s="64"/>
      <c r="BD55" s="59"/>
      <c r="BE55" s="59"/>
      <c r="BF55" s="59"/>
      <c r="BG55" s="59"/>
      <c r="BH55" s="59"/>
      <c r="BI55" s="59"/>
      <c r="BJ55" s="59"/>
      <c r="BK55" s="59"/>
      <c r="BL55" s="57"/>
      <c r="BM55" s="57"/>
      <c r="BN55" s="57"/>
      <c r="BO55" s="57"/>
      <c r="BP55" s="57"/>
      <c r="BQ55" s="57"/>
      <c r="BR55" s="57"/>
      <c r="BS55" s="57"/>
      <c r="BT55" s="57"/>
      <c r="BU55" s="57"/>
      <c r="BV55" s="57"/>
      <c r="BW55" s="57"/>
      <c r="BX55" s="57"/>
      <c r="CA55" s="57"/>
      <c r="CB55" s="57"/>
      <c r="CC55" s="57"/>
      <c r="CD55" s="57"/>
      <c r="CE55" s="57"/>
      <c r="CF55" s="57"/>
      <c r="CG55" s="57"/>
      <c r="CH55" s="57"/>
      <c r="CI55" s="57"/>
      <c r="CJ55" s="57"/>
      <c r="CK55" s="57"/>
      <c r="CL55" s="57"/>
      <c r="CP55"/>
      <c r="CQ55"/>
      <c r="CR55"/>
      <c r="CS55"/>
      <c r="CT55"/>
      <c r="CU55"/>
      <c r="CV55"/>
      <c r="CW55"/>
      <c r="CX55"/>
      <c r="CY55"/>
      <c r="CZ55"/>
      <c r="EM55" s="57"/>
      <c r="EN55" s="57"/>
      <c r="EO55" s="57"/>
      <c r="EP55" s="57"/>
      <c r="EQ55" s="57"/>
      <c r="ER55" s="57"/>
      <c r="ES55" s="57"/>
      <c r="ET55" s="57"/>
      <c r="EU55" s="57"/>
      <c r="EV55" s="57"/>
      <c r="EW55" s="57"/>
      <c r="FG55" s="65"/>
      <c r="FH55" s="65"/>
      <c r="FL55" s="57"/>
      <c r="FX55" s="57"/>
      <c r="FY55" s="57"/>
      <c r="FZ55" s="57"/>
      <c r="GA55" s="66"/>
      <c r="GB55" s="66"/>
      <c r="GE55" s="66"/>
      <c r="GG55" s="57"/>
    </row>
    <row r="56" spans="1:189" s="56" customFormat="1" ht="18" customHeight="1" x14ac:dyDescent="0.3">
      <c r="A56" s="56" t="s">
        <v>1012</v>
      </c>
      <c r="B56" s="56" t="s">
        <v>1009</v>
      </c>
      <c r="C56" s="57">
        <v>1100</v>
      </c>
      <c r="D56" s="57">
        <v>15</v>
      </c>
      <c r="E56" s="56">
        <f t="shared" si="0"/>
        <v>1373.15</v>
      </c>
      <c r="F56" s="67">
        <v>36.590000000000003</v>
      </c>
      <c r="G56" s="67">
        <v>3.86</v>
      </c>
      <c r="H56" s="67">
        <v>16.75</v>
      </c>
      <c r="I56" s="67">
        <v>8.5500000000000007</v>
      </c>
      <c r="J56" s="67">
        <v>0.13</v>
      </c>
      <c r="K56" s="67">
        <v>9.35</v>
      </c>
      <c r="L56" s="67">
        <v>12.44</v>
      </c>
      <c r="M56" s="58">
        <v>1.62</v>
      </c>
      <c r="N56" s="58">
        <v>1.39</v>
      </c>
      <c r="O56" s="58"/>
      <c r="P56" s="58">
        <v>7.0000000000000007E-2</v>
      </c>
      <c r="Q56" s="58">
        <v>9.2500000000000142</v>
      </c>
      <c r="S56" s="67">
        <v>40.229999999999997</v>
      </c>
      <c r="T56" s="67">
        <v>3.78</v>
      </c>
      <c r="U56" s="67">
        <v>16.18</v>
      </c>
      <c r="V56" s="67">
        <v>5.15</v>
      </c>
      <c r="W56" s="58"/>
      <c r="X56" s="67">
        <v>16.27</v>
      </c>
      <c r="Y56" s="67">
        <v>12.08</v>
      </c>
      <c r="Z56" s="58">
        <v>1.86</v>
      </c>
      <c r="AA56" s="58">
        <v>2.21</v>
      </c>
      <c r="AB56" s="58"/>
      <c r="AD56" s="59"/>
      <c r="AE56" s="60"/>
      <c r="AF56" s="61"/>
      <c r="AG56" s="59"/>
      <c r="AH56" s="59"/>
      <c r="AI56" s="59"/>
      <c r="AJ56" s="60"/>
      <c r="AK56" s="62"/>
      <c r="AL56" s="62"/>
      <c r="AM56" s="62"/>
      <c r="AN56" s="62"/>
      <c r="AO56" s="62"/>
      <c r="AP56" s="62"/>
      <c r="AQ56" s="63"/>
      <c r="AR56" s="62"/>
      <c r="AS56" s="62"/>
      <c r="AT56" s="63"/>
      <c r="AU56" s="59"/>
      <c r="AV56" s="59"/>
      <c r="AW56" s="59"/>
      <c r="AX56" s="59"/>
      <c r="AY56" s="59"/>
      <c r="AZ56" s="59"/>
      <c r="BA56" s="60"/>
      <c r="BB56" s="64"/>
      <c r="BC56" s="64"/>
      <c r="BD56" s="59"/>
      <c r="BE56" s="59"/>
      <c r="BF56" s="59"/>
      <c r="BG56" s="59"/>
      <c r="BH56" s="59"/>
      <c r="BI56" s="59"/>
      <c r="BJ56" s="59"/>
      <c r="BK56" s="59"/>
      <c r="BL56" s="57"/>
      <c r="BM56" s="57"/>
      <c r="BN56" s="57"/>
      <c r="BO56" s="57"/>
      <c r="BP56" s="57"/>
      <c r="BQ56" s="57"/>
      <c r="BR56" s="57"/>
      <c r="BS56" s="57"/>
      <c r="BT56" s="57"/>
      <c r="BU56" s="57"/>
      <c r="BV56" s="57"/>
      <c r="BW56" s="57"/>
      <c r="BX56" s="57"/>
      <c r="CA56" s="57"/>
      <c r="CB56" s="57"/>
      <c r="CC56" s="57"/>
      <c r="CD56" s="57"/>
      <c r="CE56" s="57"/>
      <c r="CF56" s="57"/>
      <c r="CG56" s="57"/>
      <c r="CH56" s="57"/>
      <c r="CI56" s="57"/>
      <c r="CJ56" s="57"/>
      <c r="CK56" s="57"/>
      <c r="CL56" s="57"/>
      <c r="CP56"/>
      <c r="CQ56"/>
      <c r="CR56"/>
      <c r="CS56"/>
      <c r="CT56"/>
      <c r="CU56"/>
      <c r="CV56"/>
      <c r="CW56"/>
      <c r="CX56"/>
      <c r="CY56"/>
      <c r="CZ56"/>
      <c r="EM56" s="57"/>
      <c r="EN56" s="57"/>
      <c r="EO56" s="57"/>
      <c r="EP56" s="57"/>
      <c r="EQ56" s="57"/>
      <c r="ER56" s="57"/>
      <c r="ES56" s="57"/>
      <c r="ET56" s="57"/>
      <c r="EU56" s="57"/>
      <c r="EV56" s="57"/>
      <c r="EW56" s="57"/>
      <c r="FG56" s="65"/>
      <c r="FH56" s="65"/>
      <c r="FL56" s="57"/>
      <c r="FX56" s="57"/>
      <c r="FY56" s="57"/>
      <c r="FZ56" s="57"/>
      <c r="GA56" s="66"/>
      <c r="GB56" s="66"/>
      <c r="GE56" s="66"/>
      <c r="GG56" s="57"/>
    </row>
    <row r="57" spans="1:189" s="56" customFormat="1" ht="18" customHeight="1" x14ac:dyDescent="0.3">
      <c r="A57" s="56" t="s">
        <v>1012</v>
      </c>
      <c r="B57" s="56" t="s">
        <v>1009</v>
      </c>
      <c r="C57" s="57">
        <v>1050</v>
      </c>
      <c r="D57" s="57">
        <v>15</v>
      </c>
      <c r="E57" s="56">
        <f t="shared" si="0"/>
        <v>1323.15</v>
      </c>
      <c r="F57" s="67">
        <v>37.979999999999997</v>
      </c>
      <c r="G57" s="67">
        <v>4.8099999999999996</v>
      </c>
      <c r="H57" s="67">
        <v>15.36</v>
      </c>
      <c r="I57" s="67">
        <v>8.5399999999999991</v>
      </c>
      <c r="J57" s="67">
        <v>0.14000000000000001</v>
      </c>
      <c r="K57" s="67">
        <v>8.67</v>
      </c>
      <c r="L57" s="67">
        <v>12.63</v>
      </c>
      <c r="M57" s="58">
        <v>1.45</v>
      </c>
      <c r="N57" s="58">
        <v>1.4</v>
      </c>
      <c r="O57" s="58"/>
      <c r="P57" s="58">
        <v>0.05</v>
      </c>
      <c r="Q57" s="58">
        <v>8.9699999999999989</v>
      </c>
      <c r="S57" s="67">
        <v>40.229999999999997</v>
      </c>
      <c r="T57" s="67">
        <v>3.19</v>
      </c>
      <c r="U57" s="67">
        <v>15.41</v>
      </c>
      <c r="V57" s="67">
        <v>5.79</v>
      </c>
      <c r="W57" s="58"/>
      <c r="X57" s="67">
        <v>16.399999999999999</v>
      </c>
      <c r="Y57" s="67">
        <v>12.5</v>
      </c>
      <c r="Z57" s="58">
        <v>1.86</v>
      </c>
      <c r="AA57" s="58">
        <v>2.38</v>
      </c>
      <c r="AB57" s="58"/>
      <c r="AD57" s="59"/>
      <c r="AE57" s="60"/>
      <c r="AF57" s="61"/>
      <c r="AG57" s="59"/>
      <c r="AH57" s="59"/>
      <c r="AI57" s="59"/>
      <c r="AJ57" s="60"/>
      <c r="AK57" s="62"/>
      <c r="AL57" s="62"/>
      <c r="AM57" s="62"/>
      <c r="AN57" s="62"/>
      <c r="AO57" s="62"/>
      <c r="AP57" s="62"/>
      <c r="AQ57" s="63"/>
      <c r="AR57" s="62"/>
      <c r="AS57" s="62"/>
      <c r="AT57" s="63"/>
      <c r="AU57" s="59"/>
      <c r="AV57" s="59"/>
      <c r="AW57" s="59"/>
      <c r="AX57" s="59"/>
      <c r="AY57" s="59"/>
      <c r="AZ57" s="59"/>
      <c r="BA57" s="60"/>
      <c r="BB57" s="64"/>
      <c r="BC57" s="64"/>
      <c r="BD57" s="59"/>
      <c r="BE57" s="59"/>
      <c r="BF57" s="59"/>
      <c r="BG57" s="59"/>
      <c r="BH57" s="59"/>
      <c r="BI57" s="59"/>
      <c r="BJ57" s="59"/>
      <c r="BK57" s="59"/>
      <c r="BL57" s="57"/>
      <c r="BM57" s="57"/>
      <c r="BN57" s="57"/>
      <c r="BO57" s="57"/>
      <c r="BP57" s="57"/>
      <c r="BQ57" s="57"/>
      <c r="BR57" s="57"/>
      <c r="BS57" s="57"/>
      <c r="BT57" s="57"/>
      <c r="BU57" s="57"/>
      <c r="BV57" s="57"/>
      <c r="BW57" s="57"/>
      <c r="BX57" s="57"/>
      <c r="CA57" s="57"/>
      <c r="CB57" s="57"/>
      <c r="CC57" s="57"/>
      <c r="CD57" s="57"/>
      <c r="CE57" s="57"/>
      <c r="CF57" s="57"/>
      <c r="CG57" s="57"/>
      <c r="CH57" s="57"/>
      <c r="CI57" s="57"/>
      <c r="CJ57" s="57"/>
      <c r="CK57" s="57"/>
      <c r="CL57" s="57"/>
      <c r="CP57"/>
      <c r="CQ57"/>
      <c r="CR57"/>
      <c r="CS57"/>
      <c r="CT57"/>
      <c r="CU57"/>
      <c r="CV57"/>
      <c r="CW57"/>
      <c r="CX57"/>
      <c r="CY57"/>
      <c r="CZ57"/>
      <c r="EM57" s="57"/>
      <c r="EN57" s="57"/>
      <c r="EO57" s="57"/>
      <c r="EP57" s="57"/>
      <c r="EQ57" s="57"/>
      <c r="ER57" s="57"/>
      <c r="ES57" s="57"/>
      <c r="ET57" s="57"/>
      <c r="EU57" s="57"/>
      <c r="EV57" s="57"/>
      <c r="EW57" s="57"/>
      <c r="FG57" s="65"/>
      <c r="FH57" s="65"/>
      <c r="FL57" s="57"/>
      <c r="FX57" s="57"/>
      <c r="FY57" s="57"/>
      <c r="FZ57" s="57"/>
      <c r="GA57" s="66"/>
      <c r="GB57" s="66"/>
      <c r="GE57" s="66"/>
      <c r="GG57" s="57"/>
    </row>
    <row r="58" spans="1:189" s="56" customFormat="1" ht="18" customHeight="1" x14ac:dyDescent="0.3">
      <c r="A58" s="56" t="s">
        <v>1012</v>
      </c>
      <c r="B58" s="56" t="s">
        <v>1009</v>
      </c>
      <c r="C58" s="57">
        <v>1040</v>
      </c>
      <c r="D58" s="57">
        <v>15</v>
      </c>
      <c r="E58" s="56">
        <f t="shared" si="0"/>
        <v>1313.15</v>
      </c>
      <c r="F58" s="67">
        <v>35.92</v>
      </c>
      <c r="G58" s="67">
        <v>2.1150000000000002</v>
      </c>
      <c r="H58" s="67">
        <v>11.64</v>
      </c>
      <c r="I58" s="67">
        <v>10.45</v>
      </c>
      <c r="J58" s="67">
        <v>0.25</v>
      </c>
      <c r="K58" s="67">
        <v>7.14</v>
      </c>
      <c r="L58" s="67">
        <v>11.06</v>
      </c>
      <c r="M58" s="58">
        <v>3.56</v>
      </c>
      <c r="N58" s="58">
        <v>1.63</v>
      </c>
      <c r="O58" s="58"/>
      <c r="P58" s="58">
        <v>2.25</v>
      </c>
      <c r="Q58" s="58">
        <v>13.984999999999999</v>
      </c>
      <c r="S58" s="67">
        <v>43.42</v>
      </c>
      <c r="T58" s="67">
        <v>2.59</v>
      </c>
      <c r="U58" s="67">
        <v>11.89</v>
      </c>
      <c r="V58" s="67">
        <v>8.06</v>
      </c>
      <c r="W58" s="67">
        <v>0.12</v>
      </c>
      <c r="X58" s="67">
        <v>16.73</v>
      </c>
      <c r="Y58" s="67">
        <v>10.67</v>
      </c>
      <c r="Z58" s="58">
        <v>3.05</v>
      </c>
      <c r="AA58" s="58">
        <v>1.1499999999999999</v>
      </c>
      <c r="AB58" s="58"/>
      <c r="AD58" s="59"/>
      <c r="AE58" s="60"/>
      <c r="AF58" s="61"/>
      <c r="AG58" s="59"/>
      <c r="AH58" s="59"/>
      <c r="AI58" s="59"/>
      <c r="AJ58" s="60"/>
      <c r="AK58" s="62"/>
      <c r="AL58" s="62"/>
      <c r="AM58" s="62"/>
      <c r="AN58" s="62"/>
      <c r="AO58" s="62"/>
      <c r="AP58" s="62"/>
      <c r="AQ58" s="63"/>
      <c r="AR58" s="62"/>
      <c r="AS58" s="62"/>
      <c r="AT58" s="63"/>
      <c r="AU58" s="59"/>
      <c r="AV58" s="59"/>
      <c r="AW58" s="59"/>
      <c r="AX58" s="59"/>
      <c r="AY58" s="59"/>
      <c r="AZ58" s="59"/>
      <c r="BA58" s="60"/>
      <c r="BB58" s="64"/>
      <c r="BC58" s="64"/>
      <c r="BD58" s="59"/>
      <c r="BE58" s="59"/>
      <c r="BF58" s="59"/>
      <c r="BG58" s="59"/>
      <c r="BH58" s="59"/>
      <c r="BI58" s="59"/>
      <c r="BJ58" s="59"/>
      <c r="BK58" s="59"/>
      <c r="BL58" s="57"/>
      <c r="BM58" s="57"/>
      <c r="BN58" s="57"/>
      <c r="BO58" s="57"/>
      <c r="BP58" s="57"/>
      <c r="BQ58" s="57"/>
      <c r="BR58" s="57"/>
      <c r="BS58" s="57"/>
      <c r="BT58" s="57"/>
      <c r="BU58" s="57"/>
      <c r="BV58" s="57"/>
      <c r="BW58" s="57"/>
      <c r="BX58" s="57"/>
      <c r="CA58" s="57"/>
      <c r="CB58" s="57"/>
      <c r="CC58" s="57"/>
      <c r="CD58" s="57"/>
      <c r="CE58" s="57"/>
      <c r="CF58" s="57"/>
      <c r="CG58" s="57"/>
      <c r="CH58" s="57"/>
      <c r="CI58" s="57"/>
      <c r="CJ58" s="57"/>
      <c r="CK58" s="57"/>
      <c r="CL58" s="57"/>
      <c r="CP58"/>
      <c r="CQ58"/>
      <c r="CR58"/>
      <c r="CS58"/>
      <c r="CT58"/>
      <c r="CU58"/>
      <c r="CV58"/>
      <c r="CW58"/>
      <c r="CX58"/>
      <c r="CY58"/>
      <c r="CZ58"/>
      <c r="EM58" s="57"/>
      <c r="EN58" s="57"/>
      <c r="EO58" s="57"/>
      <c r="EP58" s="57"/>
      <c r="EQ58" s="57"/>
      <c r="ER58" s="57"/>
      <c r="ES58" s="57"/>
      <c r="ET58" s="57"/>
      <c r="EU58" s="57"/>
      <c r="EV58" s="57"/>
      <c r="EW58" s="57"/>
      <c r="FG58" s="65"/>
      <c r="FH58" s="65"/>
      <c r="FL58" s="57"/>
      <c r="FX58" s="57"/>
      <c r="FY58" s="57"/>
      <c r="FZ58" s="57"/>
      <c r="GA58" s="66"/>
      <c r="GB58" s="66"/>
      <c r="GE58" s="66"/>
      <c r="GG58" s="57"/>
    </row>
    <row r="59" spans="1:189" s="56" customFormat="1" ht="18" customHeight="1" x14ac:dyDescent="0.3">
      <c r="A59" s="56" t="s">
        <v>1012</v>
      </c>
      <c r="B59" s="56" t="s">
        <v>1009</v>
      </c>
      <c r="C59" s="57">
        <v>1000</v>
      </c>
      <c r="D59" s="57">
        <v>15</v>
      </c>
      <c r="E59" s="56">
        <f t="shared" si="0"/>
        <v>1273.1500000000001</v>
      </c>
      <c r="F59" s="67">
        <v>45.3</v>
      </c>
      <c r="G59" s="67">
        <v>2.25</v>
      </c>
      <c r="H59" s="67">
        <v>16.489999999999998</v>
      </c>
      <c r="I59" s="67">
        <v>9.4700000000000006</v>
      </c>
      <c r="J59" s="67">
        <v>0.18</v>
      </c>
      <c r="K59" s="67">
        <v>6.08</v>
      </c>
      <c r="L59" s="67">
        <v>7.52</v>
      </c>
      <c r="M59" s="58">
        <v>1.7</v>
      </c>
      <c r="N59" s="58">
        <v>0.87</v>
      </c>
      <c r="O59" s="58"/>
      <c r="P59" s="58">
        <v>0.26</v>
      </c>
      <c r="Q59" s="58">
        <v>9.8799999999999955</v>
      </c>
      <c r="S59" s="67">
        <v>42.25</v>
      </c>
      <c r="T59" s="67">
        <v>2.17</v>
      </c>
      <c r="U59" s="67">
        <v>13.72</v>
      </c>
      <c r="V59" s="67">
        <v>8.8000000000000007</v>
      </c>
      <c r="W59" s="67">
        <v>0.11</v>
      </c>
      <c r="X59" s="67">
        <v>15.95</v>
      </c>
      <c r="Y59" s="67">
        <v>10.75</v>
      </c>
      <c r="Z59" s="58">
        <v>2.74</v>
      </c>
      <c r="AA59" s="58">
        <v>1.06</v>
      </c>
      <c r="AB59" s="58"/>
      <c r="AD59" s="59"/>
      <c r="AE59" s="60"/>
      <c r="AF59" s="61"/>
      <c r="AG59" s="59"/>
      <c r="AH59" s="59"/>
      <c r="AI59" s="59"/>
      <c r="AJ59" s="60"/>
      <c r="AK59" s="62"/>
      <c r="AL59" s="62"/>
      <c r="AM59" s="62"/>
      <c r="AN59" s="62"/>
      <c r="AO59" s="62"/>
      <c r="AP59" s="62"/>
      <c r="AQ59" s="63"/>
      <c r="AR59" s="62"/>
      <c r="AS59" s="62"/>
      <c r="AT59" s="63"/>
      <c r="AU59" s="59"/>
      <c r="AV59" s="59"/>
      <c r="AW59" s="59"/>
      <c r="AX59" s="59"/>
      <c r="AY59" s="59"/>
      <c r="AZ59" s="59"/>
      <c r="BA59" s="60"/>
      <c r="BB59" s="64"/>
      <c r="BC59" s="64"/>
      <c r="BD59" s="59"/>
      <c r="BE59" s="59"/>
      <c r="BF59" s="59"/>
      <c r="BG59" s="59"/>
      <c r="BH59" s="59"/>
      <c r="BI59" s="59"/>
      <c r="BJ59" s="59"/>
      <c r="BK59" s="59"/>
      <c r="BL59" s="57"/>
      <c r="BM59" s="57"/>
      <c r="BN59" s="57"/>
      <c r="BO59" s="57"/>
      <c r="BP59" s="57"/>
      <c r="BQ59" s="57"/>
      <c r="BR59" s="57"/>
      <c r="BS59" s="57"/>
      <c r="BT59" s="57"/>
      <c r="BU59" s="57"/>
      <c r="BV59" s="57"/>
      <c r="BW59" s="57"/>
      <c r="BX59" s="57"/>
      <c r="CA59" s="57"/>
      <c r="CB59" s="57"/>
      <c r="CC59" s="57"/>
      <c r="CD59" s="57"/>
      <c r="CE59" s="57"/>
      <c r="CF59" s="57"/>
      <c r="CG59" s="57"/>
      <c r="CH59" s="57"/>
      <c r="CI59" s="57"/>
      <c r="CJ59" s="57"/>
      <c r="CK59" s="57"/>
      <c r="CL59" s="57"/>
      <c r="CP59"/>
      <c r="CQ59"/>
      <c r="CR59"/>
      <c r="CS59"/>
      <c r="CT59"/>
      <c r="CU59"/>
      <c r="CV59"/>
      <c r="CW59"/>
      <c r="CX59"/>
      <c r="CY59"/>
      <c r="CZ59"/>
      <c r="EM59" s="57"/>
      <c r="EN59" s="57"/>
      <c r="EO59" s="57"/>
      <c r="EP59" s="57"/>
      <c r="EQ59" s="57"/>
      <c r="ER59" s="57"/>
      <c r="ES59" s="57"/>
      <c r="ET59" s="57"/>
      <c r="EU59" s="57"/>
      <c r="EV59" s="57"/>
      <c r="EW59" s="57"/>
      <c r="FG59" s="65"/>
      <c r="FH59" s="65"/>
      <c r="FL59" s="57"/>
      <c r="FX59" s="57"/>
      <c r="FY59" s="57"/>
      <c r="FZ59" s="57"/>
      <c r="GA59" s="66"/>
      <c r="GB59" s="66"/>
      <c r="GE59" s="66"/>
      <c r="GG59" s="57"/>
    </row>
    <row r="60" spans="1:189" s="56" customFormat="1" ht="18" customHeight="1" x14ac:dyDescent="0.3">
      <c r="A60" s="56" t="s">
        <v>1013</v>
      </c>
      <c r="B60" s="56" t="s">
        <v>1009</v>
      </c>
      <c r="C60" s="57">
        <v>960</v>
      </c>
      <c r="D60" s="57">
        <v>5.0030000000000001</v>
      </c>
      <c r="E60" s="56">
        <f t="shared" si="0"/>
        <v>1233.1500000000001</v>
      </c>
      <c r="F60" s="67">
        <v>55.65</v>
      </c>
      <c r="G60" s="67">
        <v>1.48</v>
      </c>
      <c r="H60" s="67">
        <v>18.11</v>
      </c>
      <c r="I60" s="67">
        <v>9.8800000000000008</v>
      </c>
      <c r="J60" s="67">
        <v>0.2</v>
      </c>
      <c r="K60" s="67">
        <v>2.38</v>
      </c>
      <c r="L60" s="67">
        <v>8.67</v>
      </c>
      <c r="M60" s="67">
        <v>2.4</v>
      </c>
      <c r="N60" s="67">
        <v>1.22</v>
      </c>
      <c r="O60" s="58"/>
      <c r="P60" s="58"/>
      <c r="Q60" s="58">
        <v>6.93</v>
      </c>
      <c r="S60" s="67">
        <v>40.130000000000003</v>
      </c>
      <c r="T60" s="67">
        <v>4</v>
      </c>
      <c r="U60" s="67">
        <v>13.61</v>
      </c>
      <c r="V60" s="67">
        <v>13.89</v>
      </c>
      <c r="W60" s="67">
        <v>0.14000000000000001</v>
      </c>
      <c r="X60" s="67">
        <v>11.13</v>
      </c>
      <c r="Y60" s="67">
        <v>11.6</v>
      </c>
      <c r="Z60" s="67">
        <v>2.46</v>
      </c>
      <c r="AA60" s="67">
        <v>0.71</v>
      </c>
      <c r="AB60" s="58"/>
      <c r="AD60" s="59"/>
      <c r="AE60" s="60"/>
      <c r="AF60" s="61"/>
      <c r="AG60" s="59"/>
      <c r="AH60" s="59"/>
      <c r="AI60" s="59"/>
      <c r="AJ60" s="60"/>
      <c r="AK60" s="62"/>
      <c r="AL60" s="62"/>
      <c r="AM60" s="62"/>
      <c r="AN60" s="62"/>
      <c r="AO60" s="62"/>
      <c r="AP60" s="62"/>
      <c r="AQ60" s="63"/>
      <c r="AR60" s="62"/>
      <c r="AS60" s="62"/>
      <c r="AT60" s="63"/>
      <c r="AU60" s="59"/>
      <c r="AV60" s="59"/>
      <c r="AW60" s="59"/>
      <c r="AX60" s="59"/>
      <c r="AY60" s="59"/>
      <c r="AZ60" s="59"/>
      <c r="BA60" s="60"/>
      <c r="BB60" s="64"/>
      <c r="BC60" s="64"/>
      <c r="BD60" s="59"/>
      <c r="BE60" s="59"/>
      <c r="BF60" s="59"/>
      <c r="BG60" s="59"/>
      <c r="BH60" s="59"/>
      <c r="BI60" s="59"/>
      <c r="BJ60" s="59"/>
      <c r="BK60" s="59"/>
      <c r="BL60" s="57"/>
      <c r="BM60" s="57"/>
      <c r="BN60" s="57"/>
      <c r="BO60" s="57"/>
      <c r="BP60" s="57"/>
      <c r="BQ60" s="57"/>
      <c r="BR60" s="57"/>
      <c r="BS60" s="57"/>
      <c r="BT60" s="57"/>
      <c r="BU60" s="57"/>
      <c r="BV60" s="57"/>
      <c r="BW60" s="57"/>
      <c r="BX60" s="57"/>
      <c r="CA60" s="57"/>
      <c r="CB60" s="57"/>
      <c r="CC60" s="57"/>
      <c r="CD60" s="57"/>
      <c r="CE60" s="57"/>
      <c r="CF60" s="57"/>
      <c r="CG60" s="57"/>
      <c r="CH60" s="57"/>
      <c r="CI60" s="57"/>
      <c r="CJ60" s="57"/>
      <c r="CK60" s="57"/>
      <c r="CL60" s="57"/>
      <c r="CP60"/>
      <c r="CQ60"/>
      <c r="CR60"/>
      <c r="CS60"/>
      <c r="CT60"/>
      <c r="CU60"/>
      <c r="CV60"/>
      <c r="CW60"/>
      <c r="CX60"/>
      <c r="CY60"/>
      <c r="CZ60"/>
      <c r="EM60" s="57"/>
      <c r="EN60" s="57"/>
      <c r="EO60" s="57"/>
      <c r="EP60" s="57"/>
      <c r="EQ60" s="57"/>
      <c r="ER60" s="57"/>
      <c r="ES60" s="57"/>
      <c r="ET60" s="57"/>
      <c r="EU60" s="57"/>
      <c r="EV60" s="57"/>
      <c r="EW60" s="57"/>
      <c r="FG60" s="65"/>
      <c r="FH60" s="65"/>
      <c r="FL60" s="57"/>
      <c r="FX60" s="57"/>
      <c r="FY60" s="57"/>
      <c r="FZ60" s="57"/>
      <c r="GA60" s="66"/>
      <c r="GB60" s="66"/>
      <c r="GE60" s="66"/>
      <c r="GG60" s="57"/>
    </row>
    <row r="61" spans="1:189" s="56" customFormat="1" ht="18" customHeight="1" x14ac:dyDescent="0.3">
      <c r="A61" s="56" t="s">
        <v>1013</v>
      </c>
      <c r="B61" s="56" t="s">
        <v>1009</v>
      </c>
      <c r="C61" s="57">
        <v>960</v>
      </c>
      <c r="D61" s="57">
        <v>5.0030000000000001</v>
      </c>
      <c r="E61" s="56">
        <f t="shared" si="0"/>
        <v>1233.1500000000001</v>
      </c>
      <c r="F61" s="67">
        <v>57.36</v>
      </c>
      <c r="G61" s="67">
        <v>1.19</v>
      </c>
      <c r="H61" s="67">
        <v>17.649999999999999</v>
      </c>
      <c r="I61" s="67">
        <v>9.7200000000000006</v>
      </c>
      <c r="J61" s="67">
        <v>0.15</v>
      </c>
      <c r="K61" s="67">
        <v>1.99</v>
      </c>
      <c r="L61" s="67">
        <v>7.07</v>
      </c>
      <c r="M61" s="67">
        <v>3.1</v>
      </c>
      <c r="N61" s="67">
        <v>1.76</v>
      </c>
      <c r="O61" s="58"/>
      <c r="P61" s="58"/>
      <c r="Q61" s="58">
        <v>3.82</v>
      </c>
      <c r="S61" s="67">
        <v>40.119999999999997</v>
      </c>
      <c r="T61" s="67">
        <v>5.32</v>
      </c>
      <c r="U61" s="67">
        <v>12.87</v>
      </c>
      <c r="V61" s="67">
        <v>16.010000000000002</v>
      </c>
      <c r="W61" s="67">
        <v>0.19</v>
      </c>
      <c r="X61" s="67">
        <v>10.4</v>
      </c>
      <c r="Y61" s="67">
        <v>10.57</v>
      </c>
      <c r="Z61" s="67">
        <v>2.2799999999999998</v>
      </c>
      <c r="AA61" s="67">
        <v>0.7</v>
      </c>
      <c r="AB61" s="58"/>
      <c r="AD61" s="59"/>
      <c r="AE61" s="60"/>
      <c r="AF61" s="61"/>
      <c r="AG61" s="59"/>
      <c r="AH61" s="59"/>
      <c r="AI61" s="59"/>
      <c r="AJ61" s="60"/>
      <c r="AK61" s="62"/>
      <c r="AL61" s="62"/>
      <c r="AM61" s="62"/>
      <c r="AN61" s="62"/>
      <c r="AO61" s="62"/>
      <c r="AP61" s="62"/>
      <c r="AQ61" s="63"/>
      <c r="AR61" s="62"/>
      <c r="AS61" s="62"/>
      <c r="AT61" s="63"/>
      <c r="AU61" s="59"/>
      <c r="AV61" s="59"/>
      <c r="AW61" s="59"/>
      <c r="AX61" s="59"/>
      <c r="AY61" s="59"/>
      <c r="AZ61" s="59"/>
      <c r="BA61" s="60"/>
      <c r="BB61" s="64"/>
      <c r="BC61" s="64"/>
      <c r="BD61" s="59"/>
      <c r="BE61" s="59"/>
      <c r="BF61" s="59"/>
      <c r="BG61" s="59"/>
      <c r="BH61" s="59"/>
      <c r="BI61" s="59"/>
      <c r="BJ61" s="59"/>
      <c r="BK61" s="59"/>
      <c r="BL61" s="57"/>
      <c r="BM61" s="57"/>
      <c r="BN61" s="57"/>
      <c r="BO61" s="57"/>
      <c r="BP61" s="57"/>
      <c r="BQ61" s="57"/>
      <c r="BR61" s="57"/>
      <c r="BS61" s="57"/>
      <c r="BT61" s="57"/>
      <c r="BU61" s="57"/>
      <c r="BV61" s="57"/>
      <c r="BW61" s="57"/>
      <c r="BX61" s="57"/>
      <c r="CA61" s="57"/>
      <c r="CB61" s="57"/>
      <c r="CC61" s="57"/>
      <c r="CD61" s="57"/>
      <c r="CE61" s="57"/>
      <c r="CF61" s="57"/>
      <c r="CG61" s="57"/>
      <c r="CH61" s="57"/>
      <c r="CI61" s="57"/>
      <c r="CJ61" s="57"/>
      <c r="CK61" s="57"/>
      <c r="CL61" s="57"/>
      <c r="CP61"/>
      <c r="CQ61"/>
      <c r="CR61"/>
      <c r="CS61"/>
      <c r="CT61"/>
      <c r="CU61"/>
      <c r="CV61"/>
      <c r="CW61"/>
      <c r="CX61"/>
      <c r="CY61"/>
      <c r="CZ61"/>
      <c r="EM61" s="57"/>
      <c r="EN61" s="57"/>
      <c r="EO61" s="57"/>
      <c r="EP61" s="57"/>
      <c r="EQ61" s="57"/>
      <c r="ER61" s="57"/>
      <c r="ES61" s="57"/>
      <c r="ET61" s="57"/>
      <c r="EU61" s="57"/>
      <c r="EV61" s="57"/>
      <c r="EW61" s="57"/>
      <c r="FG61" s="65"/>
      <c r="FH61" s="65"/>
      <c r="FL61" s="57"/>
      <c r="FX61" s="57"/>
      <c r="FY61" s="57"/>
      <c r="FZ61" s="57"/>
      <c r="GA61" s="66"/>
      <c r="GB61" s="66"/>
      <c r="GE61" s="66"/>
      <c r="GG61" s="57"/>
    </row>
    <row r="62" spans="1:189" s="56" customFormat="1" ht="18" customHeight="1" x14ac:dyDescent="0.3">
      <c r="A62" s="56" t="s">
        <v>1013</v>
      </c>
      <c r="B62" s="56" t="s">
        <v>1009</v>
      </c>
      <c r="C62" s="57">
        <v>960</v>
      </c>
      <c r="D62" s="57">
        <v>5.0030000000000001</v>
      </c>
      <c r="E62" s="56">
        <f t="shared" si="0"/>
        <v>1233.1500000000001</v>
      </c>
      <c r="F62" s="67">
        <v>57.09</v>
      </c>
      <c r="G62" s="67">
        <v>0.98</v>
      </c>
      <c r="H62" s="67">
        <v>19.010000000000002</v>
      </c>
      <c r="I62" s="67">
        <v>6.93</v>
      </c>
      <c r="J62" s="67">
        <v>0.04</v>
      </c>
      <c r="K62" s="67">
        <v>1.76</v>
      </c>
      <c r="L62" s="67">
        <v>7.8</v>
      </c>
      <c r="M62" s="67">
        <v>4.33</v>
      </c>
      <c r="N62" s="67">
        <v>2.06</v>
      </c>
      <c r="O62" s="58"/>
      <c r="P62" s="58"/>
      <c r="Q62" s="58">
        <v>2.4</v>
      </c>
      <c r="S62" s="67">
        <v>40.53</v>
      </c>
      <c r="T62" s="67">
        <v>4.49</v>
      </c>
      <c r="U62" s="67">
        <v>12.8</v>
      </c>
      <c r="V62" s="67">
        <v>16.920000000000002</v>
      </c>
      <c r="W62" s="67">
        <v>0.16</v>
      </c>
      <c r="X62" s="67">
        <v>9.7100000000000009</v>
      </c>
      <c r="Y62" s="67">
        <v>10.36</v>
      </c>
      <c r="Z62" s="67">
        <v>2.27</v>
      </c>
      <c r="AA62" s="67">
        <v>0.94</v>
      </c>
      <c r="AB62" s="58"/>
      <c r="AD62" s="59"/>
      <c r="AE62" s="60"/>
      <c r="AF62" s="61"/>
      <c r="AG62" s="59"/>
      <c r="AH62" s="59"/>
      <c r="AI62" s="59"/>
      <c r="AJ62" s="60"/>
      <c r="AK62" s="62"/>
      <c r="AL62" s="62"/>
      <c r="AM62" s="62"/>
      <c r="AN62" s="62"/>
      <c r="AO62" s="62"/>
      <c r="AP62" s="62"/>
      <c r="AQ62" s="63"/>
      <c r="AR62" s="62"/>
      <c r="AS62" s="62"/>
      <c r="AT62" s="63"/>
      <c r="AU62" s="59"/>
      <c r="AV62" s="59"/>
      <c r="AW62" s="59"/>
      <c r="AX62" s="59"/>
      <c r="AY62" s="59"/>
      <c r="AZ62" s="59"/>
      <c r="BA62" s="60"/>
      <c r="BB62" s="64"/>
      <c r="BC62" s="64"/>
      <c r="BD62" s="59"/>
      <c r="BE62" s="59"/>
      <c r="BF62" s="59"/>
      <c r="BG62" s="59"/>
      <c r="BH62" s="59"/>
      <c r="BI62" s="59"/>
      <c r="BJ62" s="59"/>
      <c r="BK62" s="59"/>
      <c r="BL62" s="57"/>
      <c r="BM62" s="57"/>
      <c r="BN62" s="57"/>
      <c r="BO62" s="57"/>
      <c r="BP62" s="57"/>
      <c r="BQ62" s="57"/>
      <c r="BR62" s="57"/>
      <c r="BS62" s="57"/>
      <c r="BT62" s="57"/>
      <c r="BU62" s="57"/>
      <c r="BV62" s="57"/>
      <c r="BW62" s="57"/>
      <c r="BX62" s="57"/>
      <c r="CA62" s="57"/>
      <c r="CB62" s="57"/>
      <c r="CC62" s="57"/>
      <c r="CD62" s="57"/>
      <c r="CE62" s="57"/>
      <c r="CF62" s="57"/>
      <c r="CG62" s="57"/>
      <c r="CH62" s="57"/>
      <c r="CI62" s="57"/>
      <c r="CJ62" s="57"/>
      <c r="CK62" s="57"/>
      <c r="CL62" s="57"/>
      <c r="CP62"/>
      <c r="CQ62"/>
      <c r="CR62"/>
      <c r="CS62"/>
      <c r="CT62"/>
      <c r="CU62"/>
      <c r="CV62"/>
      <c r="CW62"/>
      <c r="CX62"/>
      <c r="CY62"/>
      <c r="CZ62"/>
      <c r="EM62" s="57"/>
      <c r="EN62" s="57"/>
      <c r="EO62" s="57"/>
      <c r="EP62" s="57"/>
      <c r="EQ62" s="57"/>
      <c r="ER62" s="57"/>
      <c r="ES62" s="57"/>
      <c r="ET62" s="57"/>
      <c r="EU62" s="57"/>
      <c r="EV62" s="57"/>
      <c r="EW62" s="57"/>
      <c r="FG62" s="65"/>
      <c r="FH62" s="65"/>
      <c r="FL62" s="57"/>
      <c r="FX62" s="57"/>
      <c r="FY62" s="57"/>
      <c r="FZ62" s="57"/>
      <c r="GA62" s="66"/>
      <c r="GB62" s="66"/>
      <c r="GE62" s="66"/>
      <c r="GG62" s="57"/>
    </row>
    <row r="63" spans="1:189" s="56" customFormat="1" ht="18" customHeight="1" x14ac:dyDescent="0.3">
      <c r="A63" s="56" t="s">
        <v>1013</v>
      </c>
      <c r="B63" s="56" t="s">
        <v>1009</v>
      </c>
      <c r="C63" s="57">
        <v>1000</v>
      </c>
      <c r="D63" s="57">
        <v>5</v>
      </c>
      <c r="E63" s="56">
        <f t="shared" si="0"/>
        <v>1273.1500000000001</v>
      </c>
      <c r="F63" s="67">
        <v>57.08</v>
      </c>
      <c r="G63" s="67">
        <v>1.23</v>
      </c>
      <c r="H63" s="67">
        <v>19.350000000000001</v>
      </c>
      <c r="I63" s="67">
        <v>5.03</v>
      </c>
      <c r="J63" s="67">
        <v>0.12</v>
      </c>
      <c r="K63" s="67">
        <v>3.43</v>
      </c>
      <c r="L63" s="67">
        <v>8.3000000000000007</v>
      </c>
      <c r="M63" s="67">
        <v>4.01</v>
      </c>
      <c r="N63" s="67">
        <v>1.45</v>
      </c>
      <c r="O63" s="58"/>
      <c r="P63" s="58"/>
      <c r="Q63" s="58">
        <v>5.76</v>
      </c>
      <c r="S63" s="67">
        <v>40.07</v>
      </c>
      <c r="T63" s="67">
        <v>2.37</v>
      </c>
      <c r="U63" s="67">
        <v>13.66</v>
      </c>
      <c r="V63" s="67">
        <v>9.6300000000000008</v>
      </c>
      <c r="W63" s="67">
        <v>0.11</v>
      </c>
      <c r="X63" s="67">
        <v>14.73</v>
      </c>
      <c r="Y63" s="67">
        <v>11.42</v>
      </c>
      <c r="Z63" s="67">
        <v>2.44</v>
      </c>
      <c r="AA63" s="67">
        <v>0.62</v>
      </c>
      <c r="AB63" s="58"/>
      <c r="AD63" s="59"/>
      <c r="AE63" s="60"/>
      <c r="AF63" s="61"/>
      <c r="AG63" s="59"/>
      <c r="AH63" s="59"/>
      <c r="AI63" s="59"/>
      <c r="AJ63" s="60"/>
      <c r="AK63" s="62"/>
      <c r="AL63" s="62"/>
      <c r="AM63" s="62"/>
      <c r="AN63" s="62"/>
      <c r="AO63" s="62"/>
      <c r="AP63" s="62"/>
      <c r="AQ63" s="63"/>
      <c r="AR63" s="62"/>
      <c r="AS63" s="62"/>
      <c r="AT63" s="63"/>
      <c r="AU63" s="59"/>
      <c r="AV63" s="59"/>
      <c r="AW63" s="59"/>
      <c r="AX63" s="59"/>
      <c r="AY63" s="59"/>
      <c r="AZ63" s="59"/>
      <c r="BA63" s="60"/>
      <c r="BB63" s="64"/>
      <c r="BC63" s="64"/>
      <c r="BD63" s="59"/>
      <c r="BE63" s="59"/>
      <c r="BF63" s="59"/>
      <c r="BG63" s="59"/>
      <c r="BH63" s="59"/>
      <c r="BI63" s="59"/>
      <c r="BJ63" s="59"/>
      <c r="BK63" s="59"/>
      <c r="BL63" s="57"/>
      <c r="BM63" s="57"/>
      <c r="BN63" s="57"/>
      <c r="BO63" s="57"/>
      <c r="BP63" s="57"/>
      <c r="BQ63" s="57"/>
      <c r="BR63" s="57"/>
      <c r="BS63" s="57"/>
      <c r="BT63" s="57"/>
      <c r="BU63" s="57"/>
      <c r="BV63" s="57"/>
      <c r="BW63" s="57"/>
      <c r="BX63" s="57"/>
      <c r="CA63" s="57"/>
      <c r="CB63" s="57"/>
      <c r="CC63" s="57"/>
      <c r="CD63" s="57"/>
      <c r="CE63" s="57"/>
      <c r="CF63" s="57"/>
      <c r="CG63" s="57"/>
      <c r="CH63" s="57"/>
      <c r="CI63" s="57"/>
      <c r="CJ63" s="57"/>
      <c r="CK63" s="57"/>
      <c r="CL63" s="57"/>
      <c r="CP63"/>
      <c r="CQ63"/>
      <c r="CR63"/>
      <c r="CS63"/>
      <c r="CT63"/>
      <c r="CU63"/>
      <c r="CV63"/>
      <c r="CW63"/>
      <c r="CX63"/>
      <c r="CY63"/>
      <c r="CZ63"/>
      <c r="EM63" s="57"/>
      <c r="EN63" s="57"/>
      <c r="EO63" s="57"/>
      <c r="EP63" s="57"/>
      <c r="EQ63" s="57"/>
      <c r="ER63" s="57"/>
      <c r="ES63" s="57"/>
      <c r="ET63" s="57"/>
      <c r="EU63" s="57"/>
      <c r="EV63" s="57"/>
      <c r="EW63" s="57"/>
      <c r="FG63" s="65"/>
      <c r="FH63" s="65"/>
      <c r="FL63" s="57"/>
      <c r="FX63" s="57"/>
      <c r="FY63" s="57"/>
      <c r="FZ63" s="57"/>
      <c r="GA63" s="66"/>
      <c r="GB63" s="66"/>
      <c r="GE63" s="66"/>
      <c r="GG63" s="57"/>
    </row>
    <row r="64" spans="1:189" s="56" customFormat="1" ht="18" customHeight="1" x14ac:dyDescent="0.3">
      <c r="A64" s="56" t="s">
        <v>1013</v>
      </c>
      <c r="B64" s="56" t="s">
        <v>1009</v>
      </c>
      <c r="C64" s="57">
        <v>1000</v>
      </c>
      <c r="D64" s="57">
        <v>5</v>
      </c>
      <c r="E64" s="56">
        <f t="shared" si="0"/>
        <v>1273.1500000000001</v>
      </c>
      <c r="F64" s="67">
        <v>60.09</v>
      </c>
      <c r="G64" s="67">
        <v>1.04</v>
      </c>
      <c r="H64" s="67">
        <v>19.07</v>
      </c>
      <c r="I64" s="67">
        <v>4.57</v>
      </c>
      <c r="J64" s="67">
        <v>0.17</v>
      </c>
      <c r="K64" s="67">
        <v>2.59</v>
      </c>
      <c r="L64" s="67">
        <v>6.36</v>
      </c>
      <c r="M64" s="67">
        <v>4.16</v>
      </c>
      <c r="N64" s="67">
        <v>1.96</v>
      </c>
      <c r="O64" s="58"/>
      <c r="P64" s="58"/>
      <c r="Q64" s="58">
        <v>2.52</v>
      </c>
      <c r="S64" s="67">
        <v>41.93</v>
      </c>
      <c r="T64" s="67">
        <v>2.58</v>
      </c>
      <c r="U64" s="67">
        <v>13.2</v>
      </c>
      <c r="V64" s="67">
        <v>10.17</v>
      </c>
      <c r="W64" s="67">
        <v>0.14000000000000001</v>
      </c>
      <c r="X64" s="67">
        <v>14.41</v>
      </c>
      <c r="Y64" s="67">
        <v>11.02</v>
      </c>
      <c r="Z64" s="67">
        <v>2.4300000000000002</v>
      </c>
      <c r="AA64" s="67">
        <v>0.73</v>
      </c>
      <c r="AB64" s="58"/>
      <c r="AD64" s="59"/>
      <c r="AE64" s="60"/>
      <c r="AF64" s="61"/>
      <c r="AG64" s="59"/>
      <c r="AH64" s="59"/>
      <c r="AI64" s="59"/>
      <c r="AJ64" s="60"/>
      <c r="AK64" s="62"/>
      <c r="AL64" s="62"/>
      <c r="AM64" s="62"/>
      <c r="AN64" s="62"/>
      <c r="AO64" s="62"/>
      <c r="AP64" s="62"/>
      <c r="AQ64" s="63"/>
      <c r="AR64" s="62"/>
      <c r="AS64" s="62"/>
      <c r="AT64" s="63"/>
      <c r="AU64" s="59"/>
      <c r="AV64" s="59"/>
      <c r="AW64" s="59"/>
      <c r="AX64" s="59"/>
      <c r="AY64" s="59"/>
      <c r="AZ64" s="59"/>
      <c r="BA64" s="60"/>
      <c r="BB64" s="64"/>
      <c r="BC64" s="64"/>
      <c r="BD64" s="59"/>
      <c r="BE64" s="59"/>
      <c r="BF64" s="59"/>
      <c r="BG64" s="59"/>
      <c r="BH64" s="59"/>
      <c r="BI64" s="59"/>
      <c r="BJ64" s="59"/>
      <c r="BK64" s="59"/>
      <c r="BL64" s="57"/>
      <c r="BM64" s="57"/>
      <c r="BN64" s="57"/>
      <c r="BO64" s="57"/>
      <c r="BP64" s="57"/>
      <c r="BQ64" s="57"/>
      <c r="BR64" s="57"/>
      <c r="BS64" s="57"/>
      <c r="BT64" s="57"/>
      <c r="BU64" s="57"/>
      <c r="BV64" s="57"/>
      <c r="BW64" s="57"/>
      <c r="BX64" s="57"/>
      <c r="CA64" s="57"/>
      <c r="CB64" s="57"/>
      <c r="CC64" s="57"/>
      <c r="CD64" s="57"/>
      <c r="CE64" s="57"/>
      <c r="CF64" s="57"/>
      <c r="CG64" s="57"/>
      <c r="CH64" s="57"/>
      <c r="CI64" s="57"/>
      <c r="CJ64" s="57"/>
      <c r="CK64" s="57"/>
      <c r="CL64" s="57"/>
      <c r="CP64"/>
      <c r="CQ64"/>
      <c r="CR64"/>
      <c r="CS64"/>
      <c r="CT64"/>
      <c r="CU64"/>
      <c r="CV64"/>
      <c r="CW64"/>
      <c r="CX64"/>
      <c r="CY64"/>
      <c r="CZ64"/>
      <c r="EM64" s="57"/>
      <c r="EN64" s="57"/>
      <c r="EO64" s="57"/>
      <c r="EP64" s="57"/>
      <c r="EQ64" s="57"/>
      <c r="ER64" s="57"/>
      <c r="ES64" s="57"/>
      <c r="ET64" s="57"/>
      <c r="EU64" s="57"/>
      <c r="EV64" s="57"/>
      <c r="EW64" s="57"/>
      <c r="FG64" s="65"/>
      <c r="FH64" s="65"/>
      <c r="FL64" s="57"/>
      <c r="FX64" s="57"/>
      <c r="FY64" s="57"/>
      <c r="FZ64" s="57"/>
      <c r="GA64" s="66"/>
      <c r="GB64" s="66"/>
      <c r="GE64" s="66"/>
      <c r="GG64" s="57"/>
    </row>
    <row r="65" spans="1:189" s="56" customFormat="1" ht="18" customHeight="1" x14ac:dyDescent="0.3">
      <c r="A65" s="56" t="s">
        <v>1013</v>
      </c>
      <c r="B65" s="56" t="s">
        <v>1009</v>
      </c>
      <c r="C65" s="57">
        <v>950</v>
      </c>
      <c r="D65" s="57">
        <v>5</v>
      </c>
      <c r="E65" s="56">
        <f t="shared" si="0"/>
        <v>1223.1500000000001</v>
      </c>
      <c r="F65" s="67">
        <v>59.11</v>
      </c>
      <c r="G65" s="67">
        <v>0.86</v>
      </c>
      <c r="H65" s="67">
        <v>19.77</v>
      </c>
      <c r="I65" s="67">
        <v>4.09</v>
      </c>
      <c r="J65" s="67">
        <v>0.17</v>
      </c>
      <c r="K65" s="67">
        <v>2.54</v>
      </c>
      <c r="L65" s="67">
        <v>8.31</v>
      </c>
      <c r="M65" s="67">
        <v>3.61</v>
      </c>
      <c r="N65" s="67">
        <v>1.53</v>
      </c>
      <c r="O65" s="58"/>
      <c r="P65" s="58"/>
      <c r="Q65" s="58">
        <v>9.19</v>
      </c>
      <c r="S65" s="67">
        <v>41.08</v>
      </c>
      <c r="T65" s="67">
        <v>2.15</v>
      </c>
      <c r="U65" s="67">
        <v>13.28</v>
      </c>
      <c r="V65" s="67">
        <v>9.9600000000000009</v>
      </c>
      <c r="W65" s="67">
        <v>0.12</v>
      </c>
      <c r="X65" s="67">
        <v>14.84</v>
      </c>
      <c r="Y65" s="67">
        <v>12.31</v>
      </c>
      <c r="Z65" s="67">
        <v>2.2200000000000002</v>
      </c>
      <c r="AA65" s="67">
        <v>0.66</v>
      </c>
      <c r="AB65" s="58"/>
      <c r="AD65" s="59"/>
      <c r="AE65" s="60"/>
      <c r="AF65" s="61"/>
      <c r="AG65" s="59"/>
      <c r="AH65" s="59"/>
      <c r="AI65" s="59"/>
      <c r="AJ65" s="60"/>
      <c r="AK65" s="62"/>
      <c r="AL65" s="62"/>
      <c r="AM65" s="62"/>
      <c r="AN65" s="62"/>
      <c r="AO65" s="62"/>
      <c r="AP65" s="62"/>
      <c r="AQ65" s="63"/>
      <c r="AR65" s="62"/>
      <c r="AS65" s="62"/>
      <c r="AT65" s="63"/>
      <c r="AU65" s="59"/>
      <c r="AV65" s="59"/>
      <c r="AW65" s="59"/>
      <c r="AX65" s="59"/>
      <c r="AY65" s="59"/>
      <c r="AZ65" s="59"/>
      <c r="BA65" s="60"/>
      <c r="BB65" s="64"/>
      <c r="BC65" s="64"/>
      <c r="BD65" s="59"/>
      <c r="BE65" s="59"/>
      <c r="BF65" s="59"/>
      <c r="BG65" s="59"/>
      <c r="BH65" s="59"/>
      <c r="BI65" s="59"/>
      <c r="BJ65" s="59"/>
      <c r="BK65" s="59"/>
      <c r="BL65" s="57"/>
      <c r="BM65" s="57"/>
      <c r="BN65" s="57"/>
      <c r="BO65" s="57"/>
      <c r="BP65" s="57"/>
      <c r="BQ65" s="57"/>
      <c r="BR65" s="57"/>
      <c r="BS65" s="57"/>
      <c r="BT65" s="57"/>
      <c r="BU65" s="57"/>
      <c r="BV65" s="57"/>
      <c r="BW65" s="57"/>
      <c r="BX65" s="57"/>
      <c r="CA65" s="57"/>
      <c r="CB65" s="57"/>
      <c r="CC65" s="57"/>
      <c r="CD65" s="57"/>
      <c r="CE65" s="57"/>
      <c r="CF65" s="57"/>
      <c r="CG65" s="57"/>
      <c r="CH65" s="57"/>
      <c r="CI65" s="57"/>
      <c r="CJ65" s="57"/>
      <c r="CK65" s="57"/>
      <c r="CL65" s="57"/>
      <c r="CP65"/>
      <c r="CQ65"/>
      <c r="CR65"/>
      <c r="CS65"/>
      <c r="CT65"/>
      <c r="CU65"/>
      <c r="CV65"/>
      <c r="CW65"/>
      <c r="CX65"/>
      <c r="CY65"/>
      <c r="CZ65"/>
      <c r="EM65" s="57"/>
      <c r="EN65" s="57"/>
      <c r="EO65" s="57"/>
      <c r="EP65" s="57"/>
      <c r="EQ65" s="57"/>
      <c r="ER65" s="57"/>
      <c r="ES65" s="57"/>
      <c r="ET65" s="57"/>
      <c r="EU65" s="57"/>
      <c r="EV65" s="57"/>
      <c r="EW65" s="57"/>
      <c r="FG65" s="65"/>
      <c r="FH65" s="65"/>
      <c r="FL65" s="57"/>
      <c r="FX65" s="57"/>
      <c r="FY65" s="57"/>
      <c r="FZ65" s="57"/>
      <c r="GA65" s="66"/>
      <c r="GB65" s="66"/>
      <c r="GE65" s="66"/>
      <c r="GG65" s="57"/>
    </row>
    <row r="66" spans="1:189" s="56" customFormat="1" ht="18" customHeight="1" x14ac:dyDescent="0.3">
      <c r="A66" s="56" t="s">
        <v>1013</v>
      </c>
      <c r="B66" s="56" t="s">
        <v>1009</v>
      </c>
      <c r="C66" s="57">
        <v>950</v>
      </c>
      <c r="D66" s="57">
        <v>5</v>
      </c>
      <c r="E66" s="56">
        <f t="shared" si="0"/>
        <v>1223.1500000000001</v>
      </c>
      <c r="F66" s="67">
        <v>62.67</v>
      </c>
      <c r="G66" s="67">
        <v>0.71</v>
      </c>
      <c r="H66" s="67">
        <v>18.64</v>
      </c>
      <c r="I66" s="67">
        <v>3.65</v>
      </c>
      <c r="J66" s="67">
        <v>0.16</v>
      </c>
      <c r="K66" s="67">
        <v>1.87</v>
      </c>
      <c r="L66" s="67">
        <v>6.06</v>
      </c>
      <c r="M66" s="67">
        <v>4.22</v>
      </c>
      <c r="N66" s="67">
        <v>2.02</v>
      </c>
      <c r="O66" s="58"/>
      <c r="P66" s="58"/>
      <c r="Q66" s="58">
        <v>6.56</v>
      </c>
      <c r="S66" s="67">
        <v>41.46</v>
      </c>
      <c r="T66" s="67">
        <v>2.25</v>
      </c>
      <c r="U66" s="67">
        <v>13.57</v>
      </c>
      <c r="V66" s="67">
        <v>10.36</v>
      </c>
      <c r="W66" s="67">
        <v>0.18</v>
      </c>
      <c r="X66" s="67">
        <v>14.69</v>
      </c>
      <c r="Y66" s="67">
        <v>12.12</v>
      </c>
      <c r="Z66" s="67">
        <v>2.35</v>
      </c>
      <c r="AA66" s="67">
        <v>0.65</v>
      </c>
      <c r="AB66" s="58"/>
      <c r="AD66" s="59"/>
      <c r="AE66" s="60"/>
      <c r="AF66" s="61"/>
      <c r="AG66" s="59"/>
      <c r="AH66" s="59"/>
      <c r="AI66" s="59"/>
      <c r="AJ66" s="60"/>
      <c r="AK66" s="62"/>
      <c r="AL66" s="62"/>
      <c r="AM66" s="62"/>
      <c r="AN66" s="62"/>
      <c r="AO66" s="62"/>
      <c r="AP66" s="62"/>
      <c r="AQ66" s="63"/>
      <c r="AR66" s="62"/>
      <c r="AS66" s="62"/>
      <c r="AT66" s="63"/>
      <c r="AU66" s="59"/>
      <c r="AV66" s="59"/>
      <c r="AW66" s="59"/>
      <c r="AX66" s="59"/>
      <c r="AY66" s="59"/>
      <c r="AZ66" s="59"/>
      <c r="BA66" s="60"/>
      <c r="BB66" s="64"/>
      <c r="BC66" s="64"/>
      <c r="BD66" s="59"/>
      <c r="BE66" s="59"/>
      <c r="BF66" s="59"/>
      <c r="BG66" s="59"/>
      <c r="BH66" s="59"/>
      <c r="BI66" s="59"/>
      <c r="BJ66" s="59"/>
      <c r="BK66" s="59"/>
      <c r="BL66" s="57"/>
      <c r="BM66" s="57"/>
      <c r="BN66" s="57"/>
      <c r="BO66" s="57"/>
      <c r="BP66" s="57"/>
      <c r="BQ66" s="57"/>
      <c r="BR66" s="57"/>
      <c r="BS66" s="57"/>
      <c r="BT66" s="57"/>
      <c r="BU66" s="57"/>
      <c r="BV66" s="57"/>
      <c r="BW66" s="57"/>
      <c r="BX66" s="57"/>
      <c r="CA66" s="57"/>
      <c r="CB66" s="57"/>
      <c r="CC66" s="57"/>
      <c r="CD66" s="57"/>
      <c r="CE66" s="57"/>
      <c r="CF66" s="57"/>
      <c r="CG66" s="57"/>
      <c r="CH66" s="57"/>
      <c r="CI66" s="57"/>
      <c r="CJ66" s="57"/>
      <c r="CK66" s="57"/>
      <c r="CL66" s="57"/>
      <c r="CP66"/>
      <c r="CQ66"/>
      <c r="CR66"/>
      <c r="CS66"/>
      <c r="CT66"/>
      <c r="CU66"/>
      <c r="CV66"/>
      <c r="CW66"/>
      <c r="CX66"/>
      <c r="CY66"/>
      <c r="CZ66"/>
      <c r="EM66" s="57"/>
      <c r="EN66" s="57"/>
      <c r="EO66" s="57"/>
      <c r="EP66" s="57"/>
      <c r="EQ66" s="57"/>
      <c r="ER66" s="57"/>
      <c r="ES66" s="57"/>
      <c r="ET66" s="57"/>
      <c r="EU66" s="57"/>
      <c r="EV66" s="57"/>
      <c r="EW66" s="57"/>
      <c r="FG66" s="65"/>
      <c r="FH66" s="65"/>
      <c r="FL66" s="57"/>
      <c r="FX66" s="57"/>
      <c r="FY66" s="57"/>
      <c r="FZ66" s="57"/>
      <c r="GA66" s="66"/>
      <c r="GB66" s="66"/>
      <c r="GE66" s="66"/>
      <c r="GG66" s="57"/>
    </row>
    <row r="67" spans="1:189" s="56" customFormat="1" ht="18" customHeight="1" x14ac:dyDescent="0.3">
      <c r="A67" s="56" t="s">
        <v>1013</v>
      </c>
      <c r="B67" s="56" t="s">
        <v>1009</v>
      </c>
      <c r="C67" s="57">
        <v>950</v>
      </c>
      <c r="D67" s="57">
        <v>5</v>
      </c>
      <c r="E67" s="56">
        <f t="shared" ref="E67:E130" si="1">C67+273.15</f>
        <v>1223.1500000000001</v>
      </c>
      <c r="F67" s="67">
        <v>65.099999999999994</v>
      </c>
      <c r="G67" s="67">
        <v>0.64</v>
      </c>
      <c r="H67" s="67">
        <v>17.190000000000001</v>
      </c>
      <c r="I67" s="67">
        <v>3.96</v>
      </c>
      <c r="J67" s="67">
        <v>0.13</v>
      </c>
      <c r="K67" s="67">
        <v>1.95</v>
      </c>
      <c r="L67" s="67">
        <v>4.5599999999999996</v>
      </c>
      <c r="M67" s="67">
        <v>3.56</v>
      </c>
      <c r="N67" s="67">
        <v>2.91</v>
      </c>
      <c r="O67" s="58"/>
      <c r="P67" s="58"/>
      <c r="Q67" s="58">
        <v>3.42</v>
      </c>
      <c r="S67" s="67">
        <v>42.97</v>
      </c>
      <c r="T67" s="67">
        <v>2.08</v>
      </c>
      <c r="U67" s="67">
        <v>12.3</v>
      </c>
      <c r="V67" s="67">
        <v>10.17</v>
      </c>
      <c r="W67" s="67">
        <v>0.32</v>
      </c>
      <c r="X67" s="67">
        <v>15.09</v>
      </c>
      <c r="Y67" s="67">
        <v>11.85</v>
      </c>
      <c r="Z67" s="67">
        <v>2.13</v>
      </c>
      <c r="AA67" s="67">
        <v>0.7</v>
      </c>
      <c r="AB67" s="58"/>
      <c r="AD67" s="59"/>
      <c r="AE67" s="60"/>
      <c r="AF67" s="61"/>
      <c r="AG67" s="59"/>
      <c r="AH67" s="59"/>
      <c r="AI67" s="59"/>
      <c r="AJ67" s="60"/>
      <c r="AK67" s="62"/>
      <c r="AL67" s="62"/>
      <c r="AM67" s="62"/>
      <c r="AN67" s="62"/>
      <c r="AO67" s="62"/>
      <c r="AP67" s="62"/>
      <c r="AQ67" s="63"/>
      <c r="AR67" s="62"/>
      <c r="AS67" s="62"/>
      <c r="AT67" s="63"/>
      <c r="AU67" s="59"/>
      <c r="AV67" s="59"/>
      <c r="AW67" s="59"/>
      <c r="AX67" s="59"/>
      <c r="AY67" s="59"/>
      <c r="AZ67" s="59"/>
      <c r="BA67" s="60"/>
      <c r="BB67" s="64"/>
      <c r="BC67" s="64"/>
      <c r="BD67" s="59"/>
      <c r="BE67" s="59"/>
      <c r="BF67" s="59"/>
      <c r="BG67" s="59"/>
      <c r="BH67" s="59"/>
      <c r="BI67" s="59"/>
      <c r="BJ67" s="59"/>
      <c r="BK67" s="59"/>
      <c r="BL67" s="57"/>
      <c r="BM67" s="57"/>
      <c r="BN67" s="57"/>
      <c r="BO67" s="57"/>
      <c r="BP67" s="57"/>
      <c r="BQ67" s="57"/>
      <c r="BR67" s="57"/>
      <c r="BS67" s="57"/>
      <c r="BT67" s="57"/>
      <c r="BU67" s="57"/>
      <c r="BV67" s="57"/>
      <c r="BW67" s="57"/>
      <c r="BX67" s="57"/>
      <c r="CA67" s="57"/>
      <c r="CB67" s="57"/>
      <c r="CC67" s="57"/>
      <c r="CD67" s="57"/>
      <c r="CE67" s="57"/>
      <c r="CF67" s="57"/>
      <c r="CG67" s="57"/>
      <c r="CH67" s="57"/>
      <c r="CI67" s="57"/>
      <c r="CJ67" s="57"/>
      <c r="CK67" s="57"/>
      <c r="CL67" s="57"/>
      <c r="CP67"/>
      <c r="CQ67"/>
      <c r="CR67"/>
      <c r="CS67"/>
      <c r="CT67"/>
      <c r="CU67"/>
      <c r="CV67"/>
      <c r="CW67"/>
      <c r="CX67"/>
      <c r="CY67"/>
      <c r="CZ67"/>
      <c r="EM67" s="57"/>
      <c r="EN67" s="57"/>
      <c r="EO67" s="57"/>
      <c r="EP67" s="57"/>
      <c r="EQ67" s="57"/>
      <c r="ER67" s="57"/>
      <c r="ES67" s="57"/>
      <c r="ET67" s="57"/>
      <c r="EU67" s="57"/>
      <c r="EV67" s="57"/>
      <c r="EW67" s="57"/>
      <c r="FG67" s="65"/>
      <c r="FH67" s="65"/>
      <c r="FL67" s="57"/>
      <c r="FX67" s="57"/>
      <c r="FY67" s="57"/>
      <c r="FZ67" s="57"/>
      <c r="GA67" s="66"/>
      <c r="GB67" s="66"/>
      <c r="GE67" s="66"/>
      <c r="GG67" s="57"/>
    </row>
    <row r="68" spans="1:189" s="56" customFormat="1" ht="18" customHeight="1" x14ac:dyDescent="0.3">
      <c r="A68" s="56" t="s">
        <v>1013</v>
      </c>
      <c r="B68" s="56" t="s">
        <v>1009</v>
      </c>
      <c r="C68" s="57">
        <v>950</v>
      </c>
      <c r="D68" s="57">
        <v>5</v>
      </c>
      <c r="E68" s="56">
        <f t="shared" si="1"/>
        <v>1223.1500000000001</v>
      </c>
      <c r="F68" s="67">
        <v>59.68</v>
      </c>
      <c r="G68" s="67">
        <v>0.64</v>
      </c>
      <c r="H68" s="67">
        <v>21.22</v>
      </c>
      <c r="I68" s="67">
        <v>2.15</v>
      </c>
      <c r="J68" s="67">
        <v>0.01</v>
      </c>
      <c r="K68" s="67">
        <v>1.1499999999999999</v>
      </c>
      <c r="L68" s="67">
        <v>10.050000000000001</v>
      </c>
      <c r="M68" s="67">
        <v>4.28</v>
      </c>
      <c r="N68" s="67">
        <v>0.82</v>
      </c>
      <c r="O68" s="58"/>
      <c r="P68" s="58"/>
      <c r="Q68" s="58">
        <v>1.32</v>
      </c>
      <c r="S68" s="67">
        <v>42.93</v>
      </c>
      <c r="T68" s="67">
        <v>3.18</v>
      </c>
      <c r="U68" s="67">
        <v>12.37</v>
      </c>
      <c r="V68" s="67">
        <v>10.58</v>
      </c>
      <c r="W68" s="67">
        <v>0.26</v>
      </c>
      <c r="X68" s="67">
        <v>13.8</v>
      </c>
      <c r="Y68" s="67">
        <v>11.1</v>
      </c>
      <c r="Z68" s="67">
        <v>2.21</v>
      </c>
      <c r="AA68" s="67">
        <v>1.1399999999999999</v>
      </c>
      <c r="AB68" s="58"/>
      <c r="AD68" s="59"/>
      <c r="AE68" s="60"/>
      <c r="AF68" s="61"/>
      <c r="AG68" s="59"/>
      <c r="AH68" s="59"/>
      <c r="AI68" s="59"/>
      <c r="AJ68" s="60"/>
      <c r="AK68" s="62"/>
      <c r="AL68" s="62"/>
      <c r="AM68" s="62"/>
      <c r="AN68" s="62"/>
      <c r="AO68" s="62"/>
      <c r="AP68" s="62"/>
      <c r="AQ68" s="63"/>
      <c r="AR68" s="62"/>
      <c r="AS68" s="62"/>
      <c r="AT68" s="63"/>
      <c r="AU68" s="59"/>
      <c r="AV68" s="59"/>
      <c r="AW68" s="59"/>
      <c r="AX68" s="59"/>
      <c r="AY68" s="59"/>
      <c r="AZ68" s="59"/>
      <c r="BA68" s="60"/>
      <c r="BB68" s="64"/>
      <c r="BC68" s="64"/>
      <c r="BD68" s="59"/>
      <c r="BE68" s="59"/>
      <c r="BF68" s="59"/>
      <c r="BG68" s="59"/>
      <c r="BH68" s="59"/>
      <c r="BI68" s="59"/>
      <c r="BJ68" s="59"/>
      <c r="BK68" s="59"/>
      <c r="BL68" s="57"/>
      <c r="BM68" s="57"/>
      <c r="BN68" s="57"/>
      <c r="BO68" s="57"/>
      <c r="BP68" s="57"/>
      <c r="BQ68" s="57"/>
      <c r="BR68" s="57"/>
      <c r="BS68" s="57"/>
      <c r="BT68" s="57"/>
      <c r="BU68" s="57"/>
      <c r="BV68" s="57"/>
      <c r="BW68" s="57"/>
      <c r="BX68" s="57"/>
      <c r="CA68" s="57"/>
      <c r="CB68" s="57"/>
      <c r="CC68" s="57"/>
      <c r="CD68" s="57"/>
      <c r="CE68" s="57"/>
      <c r="CF68" s="57"/>
      <c r="CG68" s="57"/>
      <c r="CH68" s="57"/>
      <c r="CI68" s="57"/>
      <c r="CJ68" s="57"/>
      <c r="CK68" s="57"/>
      <c r="CL68" s="57"/>
      <c r="CP68"/>
      <c r="CQ68"/>
      <c r="CR68"/>
      <c r="CS68"/>
      <c r="CT68"/>
      <c r="CU68"/>
      <c r="CV68"/>
      <c r="CW68"/>
      <c r="CX68"/>
      <c r="CY68"/>
      <c r="CZ68"/>
      <c r="EM68" s="57"/>
      <c r="EN68" s="57"/>
      <c r="EO68" s="57"/>
      <c r="EP68" s="57"/>
      <c r="EQ68" s="57"/>
      <c r="ER68" s="57"/>
      <c r="ES68" s="57"/>
      <c r="ET68" s="57"/>
      <c r="EU68" s="57"/>
      <c r="EV68" s="57"/>
      <c r="EW68" s="57"/>
      <c r="FG68" s="65"/>
      <c r="FH68" s="65"/>
      <c r="FL68" s="57"/>
      <c r="FX68" s="57"/>
      <c r="FY68" s="57"/>
      <c r="FZ68" s="57"/>
      <c r="GA68" s="66"/>
      <c r="GB68" s="66"/>
      <c r="GE68" s="66"/>
      <c r="GG68" s="57"/>
    </row>
    <row r="69" spans="1:189" s="56" customFormat="1" ht="18" customHeight="1" x14ac:dyDescent="0.3">
      <c r="A69" s="56" t="s">
        <v>1013</v>
      </c>
      <c r="B69" s="56" t="s">
        <v>1009</v>
      </c>
      <c r="C69" s="57">
        <v>900</v>
      </c>
      <c r="D69" s="57">
        <v>5</v>
      </c>
      <c r="E69" s="56">
        <f t="shared" si="1"/>
        <v>1173.1500000000001</v>
      </c>
      <c r="F69" s="67">
        <v>63.39</v>
      </c>
      <c r="G69" s="67">
        <v>0.59</v>
      </c>
      <c r="H69" s="67">
        <v>19.43</v>
      </c>
      <c r="I69" s="67">
        <v>2.79</v>
      </c>
      <c r="J69" s="67">
        <v>0.22</v>
      </c>
      <c r="K69" s="67">
        <v>1.4</v>
      </c>
      <c r="L69" s="67">
        <v>6.6</v>
      </c>
      <c r="M69" s="67">
        <v>3.74</v>
      </c>
      <c r="N69" s="67">
        <v>1.83</v>
      </c>
      <c r="O69" s="58"/>
      <c r="P69" s="58"/>
      <c r="Q69" s="58">
        <v>9.19</v>
      </c>
      <c r="S69" s="67">
        <v>41.41</v>
      </c>
      <c r="T69" s="67">
        <v>2.02</v>
      </c>
      <c r="U69" s="67">
        <v>14.57</v>
      </c>
      <c r="V69" s="67">
        <v>10.81</v>
      </c>
      <c r="W69" s="67">
        <v>0.17</v>
      </c>
      <c r="X69" s="67">
        <v>13.75</v>
      </c>
      <c r="Y69" s="67">
        <v>12.35</v>
      </c>
      <c r="Z69" s="67">
        <v>2.2599999999999998</v>
      </c>
      <c r="AA69" s="67">
        <v>0.69</v>
      </c>
      <c r="AB69" s="58"/>
      <c r="AD69" s="59"/>
      <c r="AE69" s="60"/>
      <c r="AF69" s="61"/>
      <c r="AG69" s="59"/>
      <c r="AH69" s="59"/>
      <c r="AI69" s="59"/>
      <c r="AJ69" s="60"/>
      <c r="AK69" s="62"/>
      <c r="AL69" s="62"/>
      <c r="AM69" s="62"/>
      <c r="AN69" s="62"/>
      <c r="AO69" s="62"/>
      <c r="AP69" s="62"/>
      <c r="AQ69" s="63"/>
      <c r="AR69" s="62"/>
      <c r="AS69" s="62"/>
      <c r="AT69" s="63"/>
      <c r="AU69" s="59"/>
      <c r="AV69" s="59"/>
      <c r="AW69" s="59"/>
      <c r="AX69" s="59"/>
      <c r="AY69" s="59"/>
      <c r="AZ69" s="59"/>
      <c r="BA69" s="60"/>
      <c r="BB69" s="64"/>
      <c r="BC69" s="64"/>
      <c r="BD69" s="59"/>
      <c r="BE69" s="59"/>
      <c r="BF69" s="59"/>
      <c r="BG69" s="59"/>
      <c r="BH69" s="59"/>
      <c r="BI69" s="59"/>
      <c r="BJ69" s="59"/>
      <c r="BK69" s="59"/>
      <c r="BL69" s="57"/>
      <c r="BM69" s="57"/>
      <c r="BN69" s="57"/>
      <c r="BO69" s="57"/>
      <c r="BP69" s="57"/>
      <c r="BQ69" s="57"/>
      <c r="BR69" s="57"/>
      <c r="BS69" s="57"/>
      <c r="BT69" s="57"/>
      <c r="BU69" s="57"/>
      <c r="BV69" s="57"/>
      <c r="BW69" s="57"/>
      <c r="BX69" s="57"/>
      <c r="CA69" s="57"/>
      <c r="CB69" s="57"/>
      <c r="CC69" s="57"/>
      <c r="CD69" s="57"/>
      <c r="CE69" s="57"/>
      <c r="CF69" s="57"/>
      <c r="CG69" s="57"/>
      <c r="CH69" s="57"/>
      <c r="CI69" s="57"/>
      <c r="CJ69" s="57"/>
      <c r="CK69" s="57"/>
      <c r="CL69" s="57"/>
      <c r="CP69"/>
      <c r="CQ69"/>
      <c r="CR69"/>
      <c r="CS69"/>
      <c r="CT69"/>
      <c r="CU69"/>
      <c r="CV69"/>
      <c r="CW69"/>
      <c r="CX69"/>
      <c r="CY69"/>
      <c r="CZ69"/>
      <c r="EM69" s="57"/>
      <c r="EN69" s="57"/>
      <c r="EO69" s="57"/>
      <c r="EP69" s="57"/>
      <c r="EQ69" s="57"/>
      <c r="ER69" s="57"/>
      <c r="ES69" s="57"/>
      <c r="ET69" s="57"/>
      <c r="EU69" s="57"/>
      <c r="EV69" s="57"/>
      <c r="EW69" s="57"/>
      <c r="FG69" s="65"/>
      <c r="FH69" s="65"/>
      <c r="FL69" s="57"/>
      <c r="FX69" s="57"/>
      <c r="FY69" s="57"/>
      <c r="FZ69" s="57"/>
      <c r="GA69" s="66"/>
      <c r="GB69" s="66"/>
      <c r="GE69" s="66"/>
      <c r="GG69" s="57"/>
    </row>
    <row r="70" spans="1:189" s="56" customFormat="1" ht="18" customHeight="1" x14ac:dyDescent="0.3">
      <c r="A70" s="56" t="s">
        <v>1013</v>
      </c>
      <c r="B70" s="56" t="s">
        <v>1009</v>
      </c>
      <c r="C70" s="57">
        <v>900</v>
      </c>
      <c r="D70" s="57">
        <v>5</v>
      </c>
      <c r="E70" s="56">
        <f t="shared" si="1"/>
        <v>1173.1500000000001</v>
      </c>
      <c r="F70" s="67">
        <v>66.47</v>
      </c>
      <c r="G70" s="67">
        <v>0.61</v>
      </c>
      <c r="H70" s="67">
        <v>17.7</v>
      </c>
      <c r="I70" s="67">
        <v>2.95</v>
      </c>
      <c r="J70" s="67">
        <v>0.08</v>
      </c>
      <c r="K70" s="67">
        <v>1.34</v>
      </c>
      <c r="L70" s="67">
        <v>4.8899999999999997</v>
      </c>
      <c r="M70" s="67">
        <v>3.45</v>
      </c>
      <c r="N70" s="67">
        <v>2.5099999999999998</v>
      </c>
      <c r="O70" s="58"/>
      <c r="P70" s="58"/>
      <c r="Q70" s="58">
        <v>5.36</v>
      </c>
      <c r="S70" s="67">
        <v>42.65</v>
      </c>
      <c r="T70" s="67">
        <v>1.81</v>
      </c>
      <c r="U70" s="67">
        <v>12.96</v>
      </c>
      <c r="V70" s="67">
        <v>10.8</v>
      </c>
      <c r="W70" s="67">
        <v>0.2</v>
      </c>
      <c r="X70" s="67">
        <v>14.13</v>
      </c>
      <c r="Y70" s="67">
        <v>12.06</v>
      </c>
      <c r="Z70" s="67">
        <v>2.17</v>
      </c>
      <c r="AA70" s="67">
        <v>0.74</v>
      </c>
      <c r="AB70" s="58"/>
      <c r="AD70" s="59"/>
      <c r="AE70" s="60"/>
      <c r="AF70" s="61"/>
      <c r="AG70" s="59"/>
      <c r="AH70" s="59"/>
      <c r="AI70" s="59"/>
      <c r="AJ70" s="60"/>
      <c r="AK70" s="62"/>
      <c r="AL70" s="62"/>
      <c r="AM70" s="62"/>
      <c r="AN70" s="62"/>
      <c r="AO70" s="62"/>
      <c r="AP70" s="62"/>
      <c r="AQ70" s="63"/>
      <c r="AR70" s="62"/>
      <c r="AS70" s="62"/>
      <c r="AT70" s="63"/>
      <c r="AU70" s="59"/>
      <c r="AV70" s="59"/>
      <c r="AW70" s="59"/>
      <c r="AX70" s="59"/>
      <c r="AY70" s="59"/>
      <c r="AZ70" s="59"/>
      <c r="BA70" s="60"/>
      <c r="BB70" s="64"/>
      <c r="BC70" s="64"/>
      <c r="BD70" s="59"/>
      <c r="BE70" s="59"/>
      <c r="BF70" s="59"/>
      <c r="BG70" s="59"/>
      <c r="BH70" s="59"/>
      <c r="BI70" s="59"/>
      <c r="BJ70" s="59"/>
      <c r="BK70" s="59"/>
      <c r="BL70" s="57"/>
      <c r="BM70" s="57"/>
      <c r="BN70" s="57"/>
      <c r="BO70" s="57"/>
      <c r="BP70" s="57"/>
      <c r="BQ70" s="57"/>
      <c r="BR70" s="57"/>
      <c r="BS70" s="57"/>
      <c r="BT70" s="57"/>
      <c r="BU70" s="57"/>
      <c r="BV70" s="57"/>
      <c r="BW70" s="57"/>
      <c r="BX70" s="57"/>
      <c r="CA70" s="57"/>
      <c r="CB70" s="57"/>
      <c r="CC70" s="57"/>
      <c r="CD70" s="57"/>
      <c r="CE70" s="57"/>
      <c r="CF70" s="57"/>
      <c r="CG70" s="57"/>
      <c r="CH70" s="57"/>
      <c r="CI70" s="57"/>
      <c r="CJ70" s="57"/>
      <c r="CK70" s="57"/>
      <c r="CL70" s="57"/>
      <c r="CP70"/>
      <c r="CQ70"/>
      <c r="CR70"/>
      <c r="CS70"/>
      <c r="CT70"/>
      <c r="CU70"/>
      <c r="CV70"/>
      <c r="CW70"/>
      <c r="CX70"/>
      <c r="CY70"/>
      <c r="CZ70"/>
      <c r="EM70" s="57"/>
      <c r="EN70" s="57"/>
      <c r="EO70" s="57"/>
      <c r="EP70" s="57"/>
      <c r="EQ70" s="57"/>
      <c r="ER70" s="57"/>
      <c r="ES70" s="57"/>
      <c r="ET70" s="57"/>
      <c r="EU70" s="57"/>
      <c r="EV70" s="57"/>
      <c r="EW70" s="57"/>
      <c r="FG70" s="65"/>
      <c r="FH70" s="65"/>
      <c r="FL70" s="57"/>
      <c r="FX70" s="57"/>
      <c r="FY70" s="57"/>
      <c r="FZ70" s="57"/>
      <c r="GA70" s="66"/>
      <c r="GB70" s="66"/>
      <c r="GE70" s="66"/>
      <c r="GG70" s="57"/>
    </row>
    <row r="71" spans="1:189" s="56" customFormat="1" ht="18" customHeight="1" x14ac:dyDescent="0.3">
      <c r="A71" s="56" t="s">
        <v>1013</v>
      </c>
      <c r="B71" s="56" t="s">
        <v>1009</v>
      </c>
      <c r="C71" s="57">
        <v>960</v>
      </c>
      <c r="D71" s="57">
        <v>5</v>
      </c>
      <c r="E71" s="56">
        <f t="shared" si="1"/>
        <v>1233.1500000000001</v>
      </c>
      <c r="F71" s="67">
        <v>63.3</v>
      </c>
      <c r="G71" s="67">
        <v>0.62</v>
      </c>
      <c r="H71" s="67">
        <v>15.61</v>
      </c>
      <c r="I71" s="67">
        <v>4.5199999999999996</v>
      </c>
      <c r="J71" s="67">
        <v>0.1</v>
      </c>
      <c r="K71" s="67">
        <v>5.2</v>
      </c>
      <c r="L71" s="67">
        <v>7.8</v>
      </c>
      <c r="M71" s="67">
        <v>2.69</v>
      </c>
      <c r="N71" s="67">
        <v>0.16</v>
      </c>
      <c r="O71" s="58"/>
      <c r="P71" s="58"/>
      <c r="Q71" s="58">
        <v>9.48</v>
      </c>
      <c r="S71" s="67">
        <v>42.37</v>
      </c>
      <c r="T71" s="67">
        <v>1.1499999999999999</v>
      </c>
      <c r="U71" s="67">
        <v>13.35</v>
      </c>
      <c r="V71" s="67">
        <v>8.24</v>
      </c>
      <c r="W71" s="67">
        <v>0.17</v>
      </c>
      <c r="X71" s="67">
        <v>17.059999999999999</v>
      </c>
      <c r="Y71" s="67">
        <v>12.53</v>
      </c>
      <c r="Z71" s="67">
        <v>2.5299999999999998</v>
      </c>
      <c r="AA71" s="67">
        <v>0.08</v>
      </c>
      <c r="AB71" s="58"/>
      <c r="AD71" s="59"/>
      <c r="AE71" s="60"/>
      <c r="AF71" s="61"/>
      <c r="AG71" s="59"/>
      <c r="AH71" s="59"/>
      <c r="AI71" s="59"/>
      <c r="AJ71" s="60"/>
      <c r="AK71" s="62"/>
      <c r="AL71" s="62"/>
      <c r="AM71" s="62"/>
      <c r="AN71" s="62"/>
      <c r="AO71" s="62"/>
      <c r="AP71" s="62"/>
      <c r="AQ71" s="63"/>
      <c r="AR71" s="62"/>
      <c r="AS71" s="62"/>
      <c r="AT71" s="63"/>
      <c r="AU71" s="59"/>
      <c r="AV71" s="59"/>
      <c r="AW71" s="59"/>
      <c r="AX71" s="59"/>
      <c r="AY71" s="59"/>
      <c r="AZ71" s="59"/>
      <c r="BA71" s="60"/>
      <c r="BB71" s="64"/>
      <c r="BC71" s="64"/>
      <c r="BD71" s="59"/>
      <c r="BE71" s="59"/>
      <c r="BF71" s="59"/>
      <c r="BG71" s="59"/>
      <c r="BH71" s="59"/>
      <c r="BI71" s="59"/>
      <c r="BJ71" s="59"/>
      <c r="BK71" s="59"/>
      <c r="BL71" s="57"/>
      <c r="BM71" s="57"/>
      <c r="BN71" s="57"/>
      <c r="BO71" s="57"/>
      <c r="BP71" s="57"/>
      <c r="BQ71" s="57"/>
      <c r="BR71" s="57"/>
      <c r="BS71" s="57"/>
      <c r="BT71" s="57"/>
      <c r="BU71" s="57"/>
      <c r="BV71" s="57"/>
      <c r="BW71" s="57"/>
      <c r="BX71" s="57"/>
      <c r="CA71" s="57"/>
      <c r="CB71" s="57"/>
      <c r="CC71" s="57"/>
      <c r="CD71" s="57"/>
      <c r="CE71" s="57"/>
      <c r="CF71" s="57"/>
      <c r="CG71" s="57"/>
      <c r="CH71" s="57"/>
      <c r="CI71" s="57"/>
      <c r="CJ71" s="57"/>
      <c r="CK71" s="57"/>
      <c r="CL71" s="57"/>
      <c r="CP71"/>
      <c r="CQ71"/>
      <c r="CR71"/>
      <c r="CS71"/>
      <c r="CT71"/>
      <c r="CU71"/>
      <c r="CV71"/>
      <c r="CW71"/>
      <c r="CX71"/>
      <c r="CY71"/>
      <c r="CZ71"/>
      <c r="EM71" s="57"/>
      <c r="EN71" s="57"/>
      <c r="EO71" s="57"/>
      <c r="EP71" s="57"/>
      <c r="EQ71" s="57"/>
      <c r="ER71" s="57"/>
      <c r="ES71" s="57"/>
      <c r="ET71" s="57"/>
      <c r="EU71" s="57"/>
      <c r="EV71" s="57"/>
      <c r="EW71" s="57"/>
      <c r="FG71" s="65"/>
      <c r="FH71" s="65"/>
      <c r="FL71" s="57"/>
      <c r="FX71" s="57"/>
      <c r="FY71" s="57"/>
      <c r="FZ71" s="57"/>
      <c r="GA71" s="66"/>
      <c r="GB71" s="66"/>
      <c r="GE71" s="66"/>
      <c r="GG71" s="57"/>
    </row>
    <row r="72" spans="1:189" s="56" customFormat="1" ht="18" customHeight="1" x14ac:dyDescent="0.3">
      <c r="A72" s="56" t="s">
        <v>1013</v>
      </c>
      <c r="B72" s="56" t="s">
        <v>1009</v>
      </c>
      <c r="C72" s="57">
        <v>960</v>
      </c>
      <c r="D72" s="57">
        <v>5</v>
      </c>
      <c r="E72" s="56">
        <f t="shared" si="1"/>
        <v>1233.1500000000001</v>
      </c>
      <c r="F72" s="67">
        <v>64.87</v>
      </c>
      <c r="G72" s="67">
        <v>0.56999999999999995</v>
      </c>
      <c r="H72" s="67">
        <v>16.02</v>
      </c>
      <c r="I72" s="67">
        <v>3.82</v>
      </c>
      <c r="J72" s="67">
        <v>0.04</v>
      </c>
      <c r="K72" s="67">
        <v>2.54</v>
      </c>
      <c r="L72" s="67">
        <v>7.89</v>
      </c>
      <c r="M72" s="67">
        <v>3.71</v>
      </c>
      <c r="N72" s="67">
        <v>0.56000000000000005</v>
      </c>
      <c r="O72" s="58"/>
      <c r="P72" s="58"/>
      <c r="Q72" s="58">
        <v>7.82</v>
      </c>
      <c r="S72" s="67">
        <v>43.39</v>
      </c>
      <c r="T72" s="67">
        <v>1.22</v>
      </c>
      <c r="U72" s="67">
        <v>12.51</v>
      </c>
      <c r="V72" s="67">
        <v>8.9</v>
      </c>
      <c r="W72" s="67">
        <v>0.22</v>
      </c>
      <c r="X72" s="67">
        <v>16.98</v>
      </c>
      <c r="Y72" s="67">
        <v>12.17</v>
      </c>
      <c r="Z72" s="67">
        <v>2.41</v>
      </c>
      <c r="AA72" s="67">
        <v>7.0000000000000007E-2</v>
      </c>
      <c r="AB72" s="58"/>
      <c r="AD72" s="59"/>
      <c r="AE72" s="60"/>
      <c r="AF72" s="61"/>
      <c r="AG72" s="59"/>
      <c r="AH72" s="59"/>
      <c r="AI72" s="59"/>
      <c r="AJ72" s="60"/>
      <c r="AK72" s="62"/>
      <c r="AL72" s="62"/>
      <c r="AM72" s="62"/>
      <c r="AN72" s="62"/>
      <c r="AO72" s="62"/>
      <c r="AP72" s="62"/>
      <c r="AQ72" s="63"/>
      <c r="AR72" s="62"/>
      <c r="AS72" s="62"/>
      <c r="AT72" s="63"/>
      <c r="AU72" s="59"/>
      <c r="AV72" s="59"/>
      <c r="AW72" s="59"/>
      <c r="AX72" s="59"/>
      <c r="AY72" s="59"/>
      <c r="AZ72" s="59"/>
      <c r="BA72" s="60"/>
      <c r="BB72" s="64"/>
      <c r="BC72" s="64"/>
      <c r="BD72" s="59"/>
      <c r="BE72" s="59"/>
      <c r="BF72" s="59"/>
      <c r="BG72" s="59"/>
      <c r="BH72" s="59"/>
      <c r="BI72" s="59"/>
      <c r="BJ72" s="59"/>
      <c r="BK72" s="59"/>
      <c r="BL72" s="57"/>
      <c r="BM72" s="57"/>
      <c r="BN72" s="57"/>
      <c r="BO72" s="57"/>
      <c r="BP72" s="57"/>
      <c r="BQ72" s="57"/>
      <c r="BR72" s="57"/>
      <c r="BS72" s="57"/>
      <c r="BT72" s="57"/>
      <c r="BU72" s="57"/>
      <c r="BV72" s="57"/>
      <c r="BW72" s="57"/>
      <c r="BX72" s="57"/>
      <c r="CA72" s="57"/>
      <c r="CB72" s="57"/>
      <c r="CC72" s="57"/>
      <c r="CD72" s="57"/>
      <c r="CE72" s="57"/>
      <c r="CF72" s="57"/>
      <c r="CG72" s="57"/>
      <c r="CH72" s="57"/>
      <c r="CI72" s="57"/>
      <c r="CJ72" s="57"/>
      <c r="CK72" s="57"/>
      <c r="CL72" s="57"/>
      <c r="CP72"/>
      <c r="CQ72"/>
      <c r="CR72"/>
      <c r="CS72"/>
      <c r="CT72"/>
      <c r="CU72"/>
      <c r="CV72"/>
      <c r="CW72"/>
      <c r="CX72"/>
      <c r="CY72"/>
      <c r="CZ72"/>
      <c r="EM72" s="57"/>
      <c r="EN72" s="57"/>
      <c r="EO72" s="57"/>
      <c r="EP72" s="57"/>
      <c r="EQ72" s="57"/>
      <c r="ER72" s="57"/>
      <c r="ES72" s="57"/>
      <c r="ET72" s="57"/>
      <c r="EU72" s="57"/>
      <c r="EV72" s="57"/>
      <c r="EW72" s="57"/>
      <c r="FG72" s="65"/>
      <c r="FH72" s="65"/>
      <c r="FL72" s="57"/>
      <c r="FX72" s="57"/>
      <c r="FY72" s="57"/>
      <c r="FZ72" s="57"/>
      <c r="GA72" s="66"/>
      <c r="GB72" s="66"/>
      <c r="GE72" s="66"/>
      <c r="GG72" s="57"/>
    </row>
    <row r="73" spans="1:189" s="56" customFormat="1" ht="18" customHeight="1" x14ac:dyDescent="0.3">
      <c r="A73" s="56" t="s">
        <v>1013</v>
      </c>
      <c r="B73" s="56" t="s">
        <v>1009</v>
      </c>
      <c r="C73" s="57">
        <v>1000</v>
      </c>
      <c r="D73" s="57">
        <v>4.9530000000000003</v>
      </c>
      <c r="E73" s="56">
        <f t="shared" si="1"/>
        <v>1273.1500000000001</v>
      </c>
      <c r="F73" s="67">
        <v>51.51</v>
      </c>
      <c r="G73" s="67">
        <v>1.59</v>
      </c>
      <c r="H73" s="67">
        <v>18.41</v>
      </c>
      <c r="I73" s="67">
        <v>10.96</v>
      </c>
      <c r="J73" s="67">
        <v>0.16</v>
      </c>
      <c r="K73" s="67">
        <v>4.3600000000000003</v>
      </c>
      <c r="L73" s="67">
        <v>9.39</v>
      </c>
      <c r="M73" s="67">
        <v>3.49</v>
      </c>
      <c r="N73" s="67">
        <v>0.13</v>
      </c>
      <c r="O73" s="58"/>
      <c r="P73" s="58"/>
      <c r="Q73" s="58">
        <v>6.4</v>
      </c>
      <c r="S73" s="67">
        <v>41.38</v>
      </c>
      <c r="T73" s="67">
        <v>2.6</v>
      </c>
      <c r="U73" s="67">
        <v>13.41</v>
      </c>
      <c r="V73" s="67">
        <v>12.39</v>
      </c>
      <c r="W73" s="67">
        <v>0.14000000000000001</v>
      </c>
      <c r="X73" s="67">
        <v>13.38</v>
      </c>
      <c r="Y73" s="67">
        <v>11.98</v>
      </c>
      <c r="Z73" s="67">
        <v>2.65</v>
      </c>
      <c r="AA73" s="67">
        <v>0.08</v>
      </c>
      <c r="AB73" s="58"/>
      <c r="AD73" s="59"/>
      <c r="AE73" s="60"/>
      <c r="AF73" s="61"/>
      <c r="AG73" s="59"/>
      <c r="AH73" s="59"/>
      <c r="AI73" s="59"/>
      <c r="AJ73" s="60"/>
      <c r="AK73" s="62"/>
      <c r="AL73" s="62"/>
      <c r="AM73" s="62"/>
      <c r="AN73" s="62"/>
      <c r="AO73" s="62"/>
      <c r="AP73" s="62"/>
      <c r="AQ73" s="63"/>
      <c r="AR73" s="62"/>
      <c r="AS73" s="62"/>
      <c r="AT73" s="63"/>
      <c r="AU73" s="59"/>
      <c r="AV73" s="59"/>
      <c r="AW73" s="59"/>
      <c r="AX73" s="59"/>
      <c r="AY73" s="59"/>
      <c r="AZ73" s="59"/>
      <c r="BA73" s="60"/>
      <c r="BB73" s="64"/>
      <c r="BC73" s="64"/>
      <c r="BD73" s="59"/>
      <c r="BE73" s="59"/>
      <c r="BF73" s="59"/>
      <c r="BG73" s="59"/>
      <c r="BH73" s="59"/>
      <c r="BI73" s="59"/>
      <c r="BJ73" s="59"/>
      <c r="BK73" s="59"/>
      <c r="BL73" s="57"/>
      <c r="BM73" s="57"/>
      <c r="BN73" s="57"/>
      <c r="BO73" s="57"/>
      <c r="BP73" s="57"/>
      <c r="BQ73" s="57"/>
      <c r="BR73" s="57"/>
      <c r="BS73" s="57"/>
      <c r="BT73" s="57"/>
      <c r="BU73" s="57"/>
      <c r="BV73" s="57"/>
      <c r="BW73" s="57"/>
      <c r="BX73" s="57"/>
      <c r="CA73" s="57"/>
      <c r="CB73" s="57"/>
      <c r="CC73" s="57"/>
      <c r="CD73" s="57"/>
      <c r="CE73" s="57"/>
      <c r="CF73" s="57"/>
      <c r="CG73" s="57"/>
      <c r="CH73" s="57"/>
      <c r="CI73" s="57"/>
      <c r="CJ73" s="57"/>
      <c r="CK73" s="57"/>
      <c r="CL73" s="57"/>
      <c r="CP73"/>
      <c r="CQ73"/>
      <c r="CR73"/>
      <c r="CS73"/>
      <c r="CT73"/>
      <c r="CU73"/>
      <c r="CV73"/>
      <c r="CW73"/>
      <c r="CX73"/>
      <c r="CY73"/>
      <c r="CZ73"/>
      <c r="EM73" s="57"/>
      <c r="EN73" s="57"/>
      <c r="EO73" s="57"/>
      <c r="EP73" s="57"/>
      <c r="EQ73" s="57"/>
      <c r="ER73" s="57"/>
      <c r="ES73" s="57"/>
      <c r="ET73" s="57"/>
      <c r="EU73" s="57"/>
      <c r="EV73" s="57"/>
      <c r="EW73" s="57"/>
      <c r="FG73" s="65"/>
      <c r="FH73" s="65"/>
      <c r="FL73" s="57"/>
      <c r="FX73" s="57"/>
      <c r="FY73" s="57"/>
      <c r="FZ73" s="57"/>
      <c r="GA73" s="66"/>
      <c r="GB73" s="66"/>
      <c r="GE73" s="66"/>
      <c r="GG73" s="57"/>
    </row>
    <row r="74" spans="1:189" s="56" customFormat="1" ht="18" customHeight="1" x14ac:dyDescent="0.3">
      <c r="A74" s="56" t="s">
        <v>1013</v>
      </c>
      <c r="B74" s="56" t="s">
        <v>1009</v>
      </c>
      <c r="C74" s="57">
        <v>1000</v>
      </c>
      <c r="D74" s="57">
        <v>4.9530000000000003</v>
      </c>
      <c r="E74" s="56">
        <f t="shared" si="1"/>
        <v>1273.1500000000001</v>
      </c>
      <c r="F74" s="67">
        <v>54.11</v>
      </c>
      <c r="G74" s="67">
        <v>1.9</v>
      </c>
      <c r="H74" s="67">
        <v>16.91</v>
      </c>
      <c r="I74" s="67">
        <v>12.17</v>
      </c>
      <c r="J74" s="67">
        <v>0.26</v>
      </c>
      <c r="K74" s="67">
        <v>2.76</v>
      </c>
      <c r="L74" s="67">
        <v>7.81</v>
      </c>
      <c r="M74" s="67">
        <v>3.8</v>
      </c>
      <c r="N74" s="67">
        <v>0.28999999999999998</v>
      </c>
      <c r="O74" s="58"/>
      <c r="P74" s="58"/>
      <c r="Q74" s="58">
        <v>3.45</v>
      </c>
      <c r="S74" s="67">
        <v>40.36</v>
      </c>
      <c r="T74" s="67">
        <v>4.47</v>
      </c>
      <c r="U74" s="67">
        <v>13.06</v>
      </c>
      <c r="V74" s="67">
        <v>14.86</v>
      </c>
      <c r="W74" s="67">
        <v>0.17</v>
      </c>
      <c r="X74" s="67">
        <v>11.43</v>
      </c>
      <c r="Y74" s="67">
        <v>10.67</v>
      </c>
      <c r="Z74" s="67">
        <v>2.71</v>
      </c>
      <c r="AA74" s="67">
        <v>0.1</v>
      </c>
      <c r="AB74" s="58"/>
      <c r="AD74" s="59"/>
      <c r="AE74" s="60"/>
      <c r="AF74" s="61"/>
      <c r="AG74" s="59"/>
      <c r="AH74" s="59"/>
      <c r="AI74" s="59"/>
      <c r="AJ74" s="60"/>
      <c r="AK74" s="62"/>
      <c r="AL74" s="62"/>
      <c r="AM74" s="62"/>
      <c r="AN74" s="62"/>
      <c r="AO74" s="62"/>
      <c r="AP74" s="62"/>
      <c r="AQ74" s="63"/>
      <c r="AR74" s="62"/>
      <c r="AS74" s="62"/>
      <c r="AT74" s="63"/>
      <c r="AU74" s="59"/>
      <c r="AV74" s="59"/>
      <c r="AW74" s="59"/>
      <c r="AX74" s="59"/>
      <c r="AY74" s="59"/>
      <c r="AZ74" s="59"/>
      <c r="BA74" s="60"/>
      <c r="BB74" s="64"/>
      <c r="BC74" s="64"/>
      <c r="BD74" s="59"/>
      <c r="BE74" s="59"/>
      <c r="BF74" s="59"/>
      <c r="BG74" s="59"/>
      <c r="BH74" s="59"/>
      <c r="BI74" s="59"/>
      <c r="BJ74" s="59"/>
      <c r="BK74" s="59"/>
      <c r="BL74" s="57"/>
      <c r="BM74" s="57"/>
      <c r="BN74" s="57"/>
      <c r="BO74" s="57"/>
      <c r="BP74" s="57"/>
      <c r="BQ74" s="57"/>
      <c r="BR74" s="57"/>
      <c r="BS74" s="57"/>
      <c r="BT74" s="57"/>
      <c r="BU74" s="57"/>
      <c r="BV74" s="57"/>
      <c r="BW74" s="57"/>
      <c r="BX74" s="57"/>
      <c r="CA74" s="57"/>
      <c r="CB74" s="57"/>
      <c r="CC74" s="57"/>
      <c r="CD74" s="57"/>
      <c r="CE74" s="57"/>
      <c r="CF74" s="57"/>
      <c r="CG74" s="57"/>
      <c r="CH74" s="57"/>
      <c r="CI74" s="57"/>
      <c r="CJ74" s="57"/>
      <c r="CK74" s="57"/>
      <c r="CL74" s="57"/>
      <c r="CP74"/>
      <c r="CQ74"/>
      <c r="CR74"/>
      <c r="CS74"/>
      <c r="CT74"/>
      <c r="CU74"/>
      <c r="CV74"/>
      <c r="CW74"/>
      <c r="CX74"/>
      <c r="CY74"/>
      <c r="CZ74"/>
      <c r="EM74" s="57"/>
      <c r="EN74" s="57"/>
      <c r="EO74" s="57"/>
      <c r="EP74" s="57"/>
      <c r="EQ74" s="57"/>
      <c r="ER74" s="57"/>
      <c r="ES74" s="57"/>
      <c r="ET74" s="57"/>
      <c r="EU74" s="57"/>
      <c r="EV74" s="57"/>
      <c r="EW74" s="57"/>
      <c r="FG74" s="65"/>
      <c r="FH74" s="65"/>
      <c r="FL74" s="57"/>
      <c r="FX74" s="57"/>
      <c r="FY74" s="57"/>
      <c r="FZ74" s="57"/>
      <c r="GA74" s="66"/>
      <c r="GB74" s="66"/>
      <c r="GE74" s="66"/>
      <c r="GG74" s="57"/>
    </row>
    <row r="75" spans="1:189" s="56" customFormat="1" ht="18" customHeight="1" x14ac:dyDescent="0.3">
      <c r="A75" s="56" t="s">
        <v>1013</v>
      </c>
      <c r="B75" s="56" t="s">
        <v>1009</v>
      </c>
      <c r="C75" s="57">
        <v>1000</v>
      </c>
      <c r="D75" s="57">
        <v>4.9530000000000003</v>
      </c>
      <c r="E75" s="56">
        <f t="shared" si="1"/>
        <v>1273.1500000000001</v>
      </c>
      <c r="F75" s="67">
        <v>41.38</v>
      </c>
      <c r="G75" s="67">
        <v>2.6</v>
      </c>
      <c r="H75" s="67">
        <v>13.41</v>
      </c>
      <c r="I75" s="67">
        <v>12.39</v>
      </c>
      <c r="J75" s="67">
        <v>0.14000000000000001</v>
      </c>
      <c r="K75" s="67">
        <v>13.38</v>
      </c>
      <c r="L75" s="67">
        <v>11.98</v>
      </c>
      <c r="M75" s="67">
        <v>2.65</v>
      </c>
      <c r="N75" s="67">
        <v>0.08</v>
      </c>
      <c r="O75" s="58"/>
      <c r="P75" s="58"/>
      <c r="Q75" s="58">
        <v>5.08</v>
      </c>
      <c r="S75" s="67">
        <v>40.630000000000003</v>
      </c>
      <c r="T75" s="67">
        <v>3.71</v>
      </c>
      <c r="U75" s="67">
        <v>13.64</v>
      </c>
      <c r="V75" s="67">
        <v>12.89</v>
      </c>
      <c r="W75" s="67">
        <v>0.11</v>
      </c>
      <c r="X75" s="67">
        <v>12.5</v>
      </c>
      <c r="Y75" s="67">
        <v>11.05</v>
      </c>
      <c r="Z75" s="67">
        <v>2.65</v>
      </c>
      <c r="AA75" s="67">
        <v>7.0000000000000007E-2</v>
      </c>
      <c r="AB75" s="58"/>
      <c r="AD75" s="59"/>
      <c r="AE75" s="60"/>
      <c r="AF75" s="61"/>
      <c r="AG75" s="59"/>
      <c r="AH75" s="59"/>
      <c r="AI75" s="59"/>
      <c r="AJ75" s="60"/>
      <c r="AK75" s="62"/>
      <c r="AL75" s="62"/>
      <c r="AM75" s="62"/>
      <c r="AN75" s="62"/>
      <c r="AO75" s="62"/>
      <c r="AP75" s="62"/>
      <c r="AQ75" s="63"/>
      <c r="AR75" s="62"/>
      <c r="AS75" s="62"/>
      <c r="AT75" s="63"/>
      <c r="AU75" s="59"/>
      <c r="AV75" s="59"/>
      <c r="AW75" s="59"/>
      <c r="AX75" s="59"/>
      <c r="AY75" s="59"/>
      <c r="AZ75" s="59"/>
      <c r="BA75" s="60"/>
      <c r="BB75" s="64"/>
      <c r="BC75" s="64"/>
      <c r="BD75" s="59"/>
      <c r="BE75" s="59"/>
      <c r="BF75" s="59"/>
      <c r="BG75" s="59"/>
      <c r="BH75" s="59"/>
      <c r="BI75" s="59"/>
      <c r="BJ75" s="59"/>
      <c r="BK75" s="59"/>
      <c r="BL75" s="57"/>
      <c r="BM75" s="57"/>
      <c r="BN75" s="57"/>
      <c r="BO75" s="57"/>
      <c r="BP75" s="57"/>
      <c r="BQ75" s="57"/>
      <c r="BR75" s="57"/>
      <c r="BS75" s="57"/>
      <c r="BT75" s="57"/>
      <c r="BU75" s="57"/>
      <c r="BV75" s="57"/>
      <c r="BW75" s="57"/>
      <c r="BX75" s="57"/>
      <c r="CA75" s="57"/>
      <c r="CB75" s="57"/>
      <c r="CC75" s="57"/>
      <c r="CD75" s="57"/>
      <c r="CE75" s="57"/>
      <c r="CF75" s="57"/>
      <c r="CG75" s="57"/>
      <c r="CH75" s="57"/>
      <c r="CI75" s="57"/>
      <c r="CJ75" s="57"/>
      <c r="CK75" s="57"/>
      <c r="CL75" s="57"/>
      <c r="CP75"/>
      <c r="CQ75"/>
      <c r="CR75"/>
      <c r="CS75"/>
      <c r="CT75"/>
      <c r="CU75"/>
      <c r="CV75"/>
      <c r="CW75"/>
      <c r="CX75"/>
      <c r="CY75"/>
      <c r="CZ75"/>
      <c r="EM75" s="57"/>
      <c r="EN75" s="57"/>
      <c r="EO75" s="57"/>
      <c r="EP75" s="57"/>
      <c r="EQ75" s="57"/>
      <c r="ER75" s="57"/>
      <c r="ES75" s="57"/>
      <c r="ET75" s="57"/>
      <c r="EU75" s="57"/>
      <c r="EV75" s="57"/>
      <c r="EW75" s="57"/>
      <c r="FG75" s="65"/>
      <c r="FH75" s="65"/>
      <c r="FL75" s="57"/>
      <c r="FX75" s="57"/>
      <c r="FY75" s="57"/>
      <c r="FZ75" s="57"/>
      <c r="GA75" s="66"/>
      <c r="GB75" s="66"/>
      <c r="GE75" s="66"/>
      <c r="GG75" s="57"/>
    </row>
    <row r="76" spans="1:189" s="56" customFormat="1" ht="18" customHeight="1" x14ac:dyDescent="0.3">
      <c r="A76" s="56" t="s">
        <v>1013</v>
      </c>
      <c r="B76" s="56" t="s">
        <v>1009</v>
      </c>
      <c r="C76" s="57">
        <v>1000</v>
      </c>
      <c r="D76" s="57">
        <v>4.9290000000000003</v>
      </c>
      <c r="E76" s="56">
        <f t="shared" si="1"/>
        <v>1273.1500000000001</v>
      </c>
      <c r="F76" s="67">
        <v>50.64</v>
      </c>
      <c r="G76" s="67">
        <v>2.6</v>
      </c>
      <c r="H76" s="67">
        <v>17.68</v>
      </c>
      <c r="I76" s="67">
        <v>11.17</v>
      </c>
      <c r="J76" s="67">
        <v>0.3</v>
      </c>
      <c r="K76" s="67">
        <v>4.1900000000000004</v>
      </c>
      <c r="L76" s="67">
        <v>9.02</v>
      </c>
      <c r="M76" s="67">
        <v>3.03</v>
      </c>
      <c r="N76" s="67">
        <v>1.35</v>
      </c>
      <c r="O76" s="58"/>
      <c r="P76" s="58"/>
      <c r="Q76" s="58">
        <v>6.75</v>
      </c>
      <c r="S76" s="67">
        <v>40.619999999999997</v>
      </c>
      <c r="T76" s="67">
        <v>4.1399999999999997</v>
      </c>
      <c r="U76" s="67">
        <v>13.64</v>
      </c>
      <c r="V76" s="67">
        <v>12.82</v>
      </c>
      <c r="W76" s="67">
        <v>0.15</v>
      </c>
      <c r="X76" s="67">
        <v>12</v>
      </c>
      <c r="Y76" s="67">
        <v>11.4</v>
      </c>
      <c r="Z76" s="67">
        <v>2.39</v>
      </c>
      <c r="AA76" s="67">
        <v>0.76</v>
      </c>
      <c r="AB76" s="58"/>
      <c r="AD76" s="59"/>
      <c r="AE76" s="60"/>
      <c r="AF76" s="61"/>
      <c r="AG76" s="59"/>
      <c r="AH76" s="59"/>
      <c r="AI76" s="59"/>
      <c r="AJ76" s="60"/>
      <c r="AK76" s="62"/>
      <c r="AL76" s="62"/>
      <c r="AM76" s="62"/>
      <c r="AN76" s="62"/>
      <c r="AO76" s="62"/>
      <c r="AP76" s="62"/>
      <c r="AQ76" s="63"/>
      <c r="AR76" s="62"/>
      <c r="AS76" s="62"/>
      <c r="AT76" s="63"/>
      <c r="AU76" s="59"/>
      <c r="AV76" s="59"/>
      <c r="AW76" s="59"/>
      <c r="AX76" s="59"/>
      <c r="AY76" s="59"/>
      <c r="AZ76" s="59"/>
      <c r="BA76" s="60"/>
      <c r="BB76" s="64"/>
      <c r="BC76" s="64"/>
      <c r="BD76" s="59"/>
      <c r="BE76" s="59"/>
      <c r="BF76" s="59"/>
      <c r="BG76" s="59"/>
      <c r="BH76" s="59"/>
      <c r="BI76" s="59"/>
      <c r="BJ76" s="59"/>
      <c r="BK76" s="59"/>
      <c r="BL76" s="57"/>
      <c r="BM76" s="57"/>
      <c r="BN76" s="57"/>
      <c r="BO76" s="57"/>
      <c r="BP76" s="57"/>
      <c r="BQ76" s="57"/>
      <c r="BR76" s="57"/>
      <c r="BS76" s="57"/>
      <c r="BT76" s="57"/>
      <c r="BU76" s="57"/>
      <c r="BV76" s="57"/>
      <c r="BW76" s="57"/>
      <c r="BX76" s="57"/>
      <c r="CA76" s="57"/>
      <c r="CB76" s="57"/>
      <c r="CC76" s="57"/>
      <c r="CD76" s="57"/>
      <c r="CE76" s="57"/>
      <c r="CF76" s="57"/>
      <c r="CG76" s="57"/>
      <c r="CH76" s="57"/>
      <c r="CI76" s="57"/>
      <c r="CJ76" s="57"/>
      <c r="CK76" s="57"/>
      <c r="CL76" s="57"/>
      <c r="CP76"/>
      <c r="CQ76"/>
      <c r="CR76"/>
      <c r="CS76"/>
      <c r="CT76"/>
      <c r="CU76"/>
      <c r="CV76"/>
      <c r="CW76"/>
      <c r="CX76"/>
      <c r="CY76"/>
      <c r="CZ76"/>
      <c r="EM76" s="57"/>
      <c r="EN76" s="57"/>
      <c r="EO76" s="57"/>
      <c r="EP76" s="57"/>
      <c r="EQ76" s="57"/>
      <c r="ER76" s="57"/>
      <c r="ES76" s="57"/>
      <c r="ET76" s="57"/>
      <c r="EU76" s="57"/>
      <c r="EV76" s="57"/>
      <c r="EW76" s="57"/>
      <c r="FG76" s="65"/>
      <c r="FH76" s="65"/>
      <c r="FL76" s="57"/>
      <c r="FX76" s="57"/>
      <c r="FY76" s="57"/>
      <c r="FZ76" s="57"/>
      <c r="GA76" s="66"/>
      <c r="GB76" s="66"/>
      <c r="GE76" s="66"/>
      <c r="GG76" s="57"/>
    </row>
    <row r="77" spans="1:189" s="56" customFormat="1" ht="18" customHeight="1" x14ac:dyDescent="0.3">
      <c r="A77" s="56" t="s">
        <v>1013</v>
      </c>
      <c r="B77" s="56" t="s">
        <v>1009</v>
      </c>
      <c r="C77" s="57">
        <v>1000</v>
      </c>
      <c r="D77" s="57">
        <v>4.9290000000000003</v>
      </c>
      <c r="E77" s="56">
        <f t="shared" si="1"/>
        <v>1273.1500000000001</v>
      </c>
      <c r="F77" s="67">
        <v>52.63</v>
      </c>
      <c r="G77" s="67">
        <v>2.37</v>
      </c>
      <c r="H77" s="67">
        <v>18.62</v>
      </c>
      <c r="I77" s="67">
        <v>9.56</v>
      </c>
      <c r="J77" s="67">
        <v>0.09</v>
      </c>
      <c r="K77" s="67">
        <v>3.39</v>
      </c>
      <c r="L77" s="67">
        <v>8.4</v>
      </c>
      <c r="M77" s="67">
        <v>3.37</v>
      </c>
      <c r="N77" s="67">
        <v>1.57</v>
      </c>
      <c r="O77" s="58"/>
      <c r="P77" s="58"/>
      <c r="Q77" s="58">
        <v>5.03</v>
      </c>
      <c r="S77" s="67">
        <v>41.22</v>
      </c>
      <c r="T77" s="67">
        <v>4.5199999999999996</v>
      </c>
      <c r="U77" s="67">
        <v>13.59</v>
      </c>
      <c r="V77" s="67">
        <v>13.87</v>
      </c>
      <c r="W77" s="67">
        <v>0.16</v>
      </c>
      <c r="X77" s="67">
        <v>10.68</v>
      </c>
      <c r="Y77" s="67">
        <v>11.19</v>
      </c>
      <c r="Z77" s="67">
        <v>2.37</v>
      </c>
      <c r="AA77" s="67">
        <v>0.76</v>
      </c>
      <c r="AB77" s="58"/>
      <c r="AD77" s="59"/>
      <c r="AE77" s="60"/>
      <c r="AF77" s="61"/>
      <c r="AG77" s="59"/>
      <c r="AH77" s="59"/>
      <c r="AI77" s="59"/>
      <c r="AJ77" s="60"/>
      <c r="AK77" s="62"/>
      <c r="AL77" s="62"/>
      <c r="AM77" s="62"/>
      <c r="AN77" s="62"/>
      <c r="AO77" s="62"/>
      <c r="AP77" s="62"/>
      <c r="AQ77" s="63"/>
      <c r="AR77" s="62"/>
      <c r="AS77" s="62"/>
      <c r="AT77" s="63"/>
      <c r="AU77" s="59"/>
      <c r="AV77" s="59"/>
      <c r="AW77" s="59"/>
      <c r="AX77" s="59"/>
      <c r="AY77" s="59"/>
      <c r="AZ77" s="59"/>
      <c r="BA77" s="60"/>
      <c r="BB77" s="64"/>
      <c r="BC77" s="64"/>
      <c r="BD77" s="59"/>
      <c r="BE77" s="59"/>
      <c r="BF77" s="59"/>
      <c r="BG77" s="59"/>
      <c r="BH77" s="59"/>
      <c r="BI77" s="59"/>
      <c r="BJ77" s="59"/>
      <c r="BK77" s="59"/>
      <c r="BL77" s="57"/>
      <c r="BM77" s="57"/>
      <c r="BN77" s="57"/>
      <c r="BO77" s="57"/>
      <c r="BP77" s="57"/>
      <c r="BQ77" s="57"/>
      <c r="BR77" s="57"/>
      <c r="BS77" s="57"/>
      <c r="BT77" s="57"/>
      <c r="BU77" s="57"/>
      <c r="BV77" s="57"/>
      <c r="BW77" s="57"/>
      <c r="BX77" s="57"/>
      <c r="CA77" s="57"/>
      <c r="CB77" s="57"/>
      <c r="CC77" s="57"/>
      <c r="CD77" s="57"/>
      <c r="CE77" s="57"/>
      <c r="CF77" s="57"/>
      <c r="CG77" s="57"/>
      <c r="CH77" s="57"/>
      <c r="CI77" s="57"/>
      <c r="CJ77" s="57"/>
      <c r="CK77" s="57"/>
      <c r="CL77" s="57"/>
      <c r="CP77"/>
      <c r="CQ77"/>
      <c r="CR77"/>
      <c r="CS77"/>
      <c r="CT77"/>
      <c r="CU77"/>
      <c r="CV77"/>
      <c r="CW77"/>
      <c r="CX77"/>
      <c r="CY77"/>
      <c r="CZ77"/>
      <c r="EM77" s="57"/>
      <c r="EN77" s="57"/>
      <c r="EO77" s="57"/>
      <c r="EP77" s="57"/>
      <c r="EQ77" s="57"/>
      <c r="ER77" s="57"/>
      <c r="ES77" s="57"/>
      <c r="ET77" s="57"/>
      <c r="EU77" s="57"/>
      <c r="EV77" s="57"/>
      <c r="EW77" s="57"/>
      <c r="FG77" s="65"/>
      <c r="FH77" s="65"/>
      <c r="FL77" s="57"/>
      <c r="FX77" s="57"/>
      <c r="FY77" s="57"/>
      <c r="FZ77" s="57"/>
      <c r="GA77" s="66"/>
      <c r="GB77" s="66"/>
      <c r="GE77" s="66"/>
      <c r="GG77" s="57"/>
    </row>
    <row r="78" spans="1:189" s="56" customFormat="1" ht="18" customHeight="1" x14ac:dyDescent="0.3">
      <c r="A78" s="56" t="s">
        <v>1013</v>
      </c>
      <c r="B78" s="56" t="s">
        <v>1009</v>
      </c>
      <c r="C78" s="57">
        <v>1000</v>
      </c>
      <c r="D78" s="57">
        <v>4.9290000000000003</v>
      </c>
      <c r="E78" s="56">
        <f t="shared" si="1"/>
        <v>1273.1500000000001</v>
      </c>
      <c r="F78" s="67">
        <v>53.28</v>
      </c>
      <c r="G78" s="67">
        <v>1.98</v>
      </c>
      <c r="H78" s="67">
        <v>18.100000000000001</v>
      </c>
      <c r="I78" s="67">
        <v>10.78</v>
      </c>
      <c r="J78" s="67">
        <v>0.17</v>
      </c>
      <c r="K78" s="67">
        <v>2.82</v>
      </c>
      <c r="L78" s="67">
        <v>7.24</v>
      </c>
      <c r="M78" s="67">
        <v>3.73</v>
      </c>
      <c r="N78" s="67">
        <v>1.9</v>
      </c>
      <c r="O78" s="58"/>
      <c r="P78" s="58"/>
      <c r="Q78" s="58">
        <v>4.0999999999999996</v>
      </c>
      <c r="S78" s="67">
        <v>40.04</v>
      </c>
      <c r="T78" s="67">
        <v>5.31</v>
      </c>
      <c r="U78" s="67">
        <v>13.42</v>
      </c>
      <c r="V78" s="67">
        <v>14.62</v>
      </c>
      <c r="W78" s="67">
        <v>0.13</v>
      </c>
      <c r="X78" s="67">
        <v>11.09</v>
      </c>
      <c r="Y78" s="67">
        <v>10.6</v>
      </c>
      <c r="Z78" s="67">
        <v>2.4300000000000002</v>
      </c>
      <c r="AA78" s="67">
        <v>0.86</v>
      </c>
      <c r="AB78" s="58"/>
      <c r="AD78" s="59"/>
      <c r="AE78" s="60"/>
      <c r="AF78" s="61"/>
      <c r="AG78" s="59"/>
      <c r="AH78" s="59"/>
      <c r="AI78" s="59"/>
      <c r="AJ78" s="60"/>
      <c r="AK78" s="62"/>
      <c r="AL78" s="62"/>
      <c r="AM78" s="62"/>
      <c r="AN78" s="62"/>
      <c r="AO78" s="62"/>
      <c r="AP78" s="62"/>
      <c r="AQ78" s="63"/>
      <c r="AR78" s="62"/>
      <c r="AS78" s="62"/>
      <c r="AT78" s="63"/>
      <c r="AU78" s="59"/>
      <c r="AV78" s="59"/>
      <c r="AW78" s="59"/>
      <c r="AX78" s="59"/>
      <c r="AY78" s="59"/>
      <c r="AZ78" s="59"/>
      <c r="BA78" s="60"/>
      <c r="BB78" s="64"/>
      <c r="BC78" s="64"/>
      <c r="BD78" s="59"/>
      <c r="BE78" s="59"/>
      <c r="BF78" s="59"/>
      <c r="BG78" s="59"/>
      <c r="BH78" s="59"/>
      <c r="BI78" s="59"/>
      <c r="BJ78" s="59"/>
      <c r="BK78" s="59"/>
      <c r="BL78" s="57"/>
      <c r="BM78" s="57"/>
      <c r="BN78" s="57"/>
      <c r="BO78" s="57"/>
      <c r="BP78" s="57"/>
      <c r="BQ78" s="57"/>
      <c r="BR78" s="57"/>
      <c r="BS78" s="57"/>
      <c r="BT78" s="57"/>
      <c r="BU78" s="57"/>
      <c r="BV78" s="57"/>
      <c r="BW78" s="57"/>
      <c r="BX78" s="57"/>
      <c r="CA78" s="57"/>
      <c r="CB78" s="57"/>
      <c r="CC78" s="57"/>
      <c r="CD78" s="57"/>
      <c r="CE78" s="57"/>
      <c r="CF78" s="57"/>
      <c r="CG78" s="57"/>
      <c r="CH78" s="57"/>
      <c r="CI78" s="57"/>
      <c r="CJ78" s="57"/>
      <c r="CK78" s="57"/>
      <c r="CL78" s="57"/>
      <c r="CP78"/>
      <c r="CQ78"/>
      <c r="CR78"/>
      <c r="CS78"/>
      <c r="CT78"/>
      <c r="CU78"/>
      <c r="CV78"/>
      <c r="CW78"/>
      <c r="CX78"/>
      <c r="CY78"/>
      <c r="CZ78"/>
      <c r="EM78" s="57"/>
      <c r="EN78" s="57"/>
      <c r="EO78" s="57"/>
      <c r="EP78" s="57"/>
      <c r="EQ78" s="57"/>
      <c r="ER78" s="57"/>
      <c r="ES78" s="57"/>
      <c r="ET78" s="57"/>
      <c r="EU78" s="57"/>
      <c r="EV78" s="57"/>
      <c r="EW78" s="57"/>
      <c r="FG78" s="65"/>
      <c r="FH78" s="65"/>
      <c r="FL78" s="57"/>
      <c r="FX78" s="57"/>
      <c r="FY78" s="57"/>
      <c r="FZ78" s="57"/>
      <c r="GA78" s="66"/>
      <c r="GB78" s="66"/>
      <c r="GE78" s="66"/>
      <c r="GG78" s="57"/>
    </row>
    <row r="79" spans="1:189" s="56" customFormat="1" ht="18" customHeight="1" x14ac:dyDescent="0.3">
      <c r="A79" s="56" t="s">
        <v>1013</v>
      </c>
      <c r="B79" s="56" t="s">
        <v>1009</v>
      </c>
      <c r="C79" s="57">
        <v>1000</v>
      </c>
      <c r="D79" s="57">
        <v>4.9290000000000003</v>
      </c>
      <c r="E79" s="56">
        <f t="shared" si="1"/>
        <v>1273.1500000000001</v>
      </c>
      <c r="F79" s="67">
        <v>54.62</v>
      </c>
      <c r="G79" s="67">
        <v>1.78</v>
      </c>
      <c r="H79" s="67">
        <v>17.579999999999998</v>
      </c>
      <c r="I79" s="67">
        <v>10.36</v>
      </c>
      <c r="J79" s="67">
        <v>0.18</v>
      </c>
      <c r="K79" s="67">
        <v>2.61</v>
      </c>
      <c r="L79" s="67">
        <v>6.72</v>
      </c>
      <c r="M79" s="67">
        <v>3.92</v>
      </c>
      <c r="N79" s="67">
        <v>2.2400000000000002</v>
      </c>
      <c r="O79" s="58"/>
      <c r="P79" s="58"/>
      <c r="Q79" s="58">
        <v>3.92</v>
      </c>
      <c r="S79" s="67">
        <v>40.78</v>
      </c>
      <c r="T79" s="67">
        <v>5.22</v>
      </c>
      <c r="U79" s="67">
        <v>13.38</v>
      </c>
      <c r="V79" s="67">
        <v>14.95</v>
      </c>
      <c r="W79" s="67">
        <v>0.18</v>
      </c>
      <c r="X79" s="67">
        <v>10.4</v>
      </c>
      <c r="Y79" s="67">
        <v>10.3</v>
      </c>
      <c r="Z79" s="67">
        <v>2.4</v>
      </c>
      <c r="AA79" s="67">
        <v>0.88</v>
      </c>
      <c r="AB79" s="58"/>
      <c r="AD79" s="59"/>
      <c r="AE79" s="60"/>
      <c r="AF79" s="61"/>
      <c r="AG79" s="59"/>
      <c r="AH79" s="59"/>
      <c r="AI79" s="59"/>
      <c r="AJ79" s="60"/>
      <c r="AK79" s="62"/>
      <c r="AL79" s="62"/>
      <c r="AM79" s="62"/>
      <c r="AN79" s="62"/>
      <c r="AO79" s="62"/>
      <c r="AP79" s="62"/>
      <c r="AQ79" s="63"/>
      <c r="AR79" s="62"/>
      <c r="AS79" s="62"/>
      <c r="AT79" s="63"/>
      <c r="AU79" s="59"/>
      <c r="AV79" s="59"/>
      <c r="AW79" s="59"/>
      <c r="AX79" s="59"/>
      <c r="AY79" s="59"/>
      <c r="AZ79" s="59"/>
      <c r="BA79" s="60"/>
      <c r="BB79" s="64"/>
      <c r="BC79" s="64"/>
      <c r="BD79" s="59"/>
      <c r="BE79" s="59"/>
      <c r="BF79" s="59"/>
      <c r="BG79" s="59"/>
      <c r="BH79" s="59"/>
      <c r="BI79" s="59"/>
      <c r="BJ79" s="59"/>
      <c r="BK79" s="59"/>
      <c r="BL79" s="57"/>
      <c r="BM79" s="57"/>
      <c r="BN79" s="57"/>
      <c r="BO79" s="57"/>
      <c r="BP79" s="57"/>
      <c r="BQ79" s="57"/>
      <c r="BR79" s="57"/>
      <c r="BS79" s="57"/>
      <c r="BT79" s="57"/>
      <c r="BU79" s="57"/>
      <c r="BV79" s="57"/>
      <c r="BW79" s="57"/>
      <c r="BX79" s="57"/>
      <c r="CA79" s="57"/>
      <c r="CB79" s="57"/>
      <c r="CC79" s="57"/>
      <c r="CD79" s="57"/>
      <c r="CE79" s="57"/>
      <c r="CF79" s="57"/>
      <c r="CG79" s="57"/>
      <c r="CH79" s="57"/>
      <c r="CI79" s="57"/>
      <c r="CJ79" s="57"/>
      <c r="CK79" s="57"/>
      <c r="CL79" s="57"/>
      <c r="CP79"/>
      <c r="CQ79"/>
      <c r="CR79"/>
      <c r="CS79"/>
      <c r="CT79"/>
      <c r="CU79"/>
      <c r="CV79"/>
      <c r="CW79"/>
      <c r="CX79"/>
      <c r="CY79"/>
      <c r="CZ79"/>
      <c r="EM79" s="57"/>
      <c r="EN79" s="57"/>
      <c r="EO79" s="57"/>
      <c r="EP79" s="57"/>
      <c r="EQ79" s="57"/>
      <c r="ER79" s="57"/>
      <c r="ES79" s="57"/>
      <c r="ET79" s="57"/>
      <c r="EU79" s="57"/>
      <c r="EV79" s="57"/>
      <c r="EW79" s="57"/>
      <c r="FG79" s="65"/>
      <c r="FH79" s="65"/>
      <c r="FL79" s="57"/>
      <c r="FX79" s="57"/>
      <c r="FY79" s="57"/>
      <c r="FZ79" s="57"/>
      <c r="GA79" s="66"/>
      <c r="GB79" s="66"/>
      <c r="GE79" s="66"/>
      <c r="GG79" s="57"/>
    </row>
    <row r="80" spans="1:189" s="56" customFormat="1" ht="18" customHeight="1" x14ac:dyDescent="0.3">
      <c r="A80" s="56" t="s">
        <v>1013</v>
      </c>
      <c r="B80" s="56" t="s">
        <v>1009</v>
      </c>
      <c r="C80" s="57">
        <v>1000</v>
      </c>
      <c r="D80" s="57">
        <v>4.9290000000000003</v>
      </c>
      <c r="E80" s="56">
        <f t="shared" si="1"/>
        <v>1273.1500000000001</v>
      </c>
      <c r="F80" s="67">
        <v>55.31</v>
      </c>
      <c r="G80" s="67">
        <v>1.66</v>
      </c>
      <c r="H80" s="67">
        <v>17.73</v>
      </c>
      <c r="I80" s="67">
        <v>10.16</v>
      </c>
      <c r="J80" s="67">
        <v>0.19</v>
      </c>
      <c r="K80" s="67">
        <v>2.44</v>
      </c>
      <c r="L80" s="67">
        <v>6</v>
      </c>
      <c r="M80" s="67">
        <v>3.74</v>
      </c>
      <c r="N80" s="67">
        <v>2.75</v>
      </c>
      <c r="O80" s="58"/>
      <c r="P80" s="58"/>
      <c r="Q80" s="58">
        <v>2.04</v>
      </c>
      <c r="S80" s="67">
        <v>40.68</v>
      </c>
      <c r="T80" s="67">
        <v>5.34</v>
      </c>
      <c r="U80" s="67">
        <v>12.73</v>
      </c>
      <c r="V80" s="67">
        <v>15.12</v>
      </c>
      <c r="W80" s="67">
        <v>0.15</v>
      </c>
      <c r="X80" s="67">
        <v>10.19</v>
      </c>
      <c r="Y80" s="67">
        <v>11.01</v>
      </c>
      <c r="Z80" s="67">
        <v>2.23</v>
      </c>
      <c r="AA80" s="67">
        <v>1.03</v>
      </c>
      <c r="AB80" s="58"/>
      <c r="AD80" s="59"/>
      <c r="AE80" s="60"/>
      <c r="AF80" s="61"/>
      <c r="AG80" s="59"/>
      <c r="AH80" s="59"/>
      <c r="AI80" s="59"/>
      <c r="AJ80" s="60"/>
      <c r="AK80" s="62"/>
      <c r="AL80" s="62"/>
      <c r="AM80" s="62"/>
      <c r="AN80" s="62"/>
      <c r="AO80" s="62"/>
      <c r="AP80" s="62"/>
      <c r="AQ80" s="63"/>
      <c r="AR80" s="62"/>
      <c r="AS80" s="62"/>
      <c r="AT80" s="63"/>
      <c r="AU80" s="59"/>
      <c r="AV80" s="59"/>
      <c r="AW80" s="59"/>
      <c r="AX80" s="59"/>
      <c r="AY80" s="59"/>
      <c r="AZ80" s="59"/>
      <c r="BA80" s="60"/>
      <c r="BB80" s="64"/>
      <c r="BC80" s="64"/>
      <c r="BD80" s="59"/>
      <c r="BE80" s="59"/>
      <c r="BF80" s="59"/>
      <c r="BG80" s="59"/>
      <c r="BH80" s="59"/>
      <c r="BI80" s="59"/>
      <c r="BJ80" s="59"/>
      <c r="BK80" s="59"/>
      <c r="BL80" s="57"/>
      <c r="BM80" s="57"/>
      <c r="BN80" s="57"/>
      <c r="BO80" s="57"/>
      <c r="BP80" s="57"/>
      <c r="BQ80" s="57"/>
      <c r="BR80" s="57"/>
      <c r="BS80" s="57"/>
      <c r="BT80" s="57"/>
      <c r="BU80" s="57"/>
      <c r="BV80" s="57"/>
      <c r="BW80" s="57"/>
      <c r="BX80" s="57"/>
      <c r="CA80" s="57"/>
      <c r="CB80" s="57"/>
      <c r="CC80" s="57"/>
      <c r="CD80" s="57"/>
      <c r="CE80" s="57"/>
      <c r="CF80" s="57"/>
      <c r="CG80" s="57"/>
      <c r="CH80" s="57"/>
      <c r="CI80" s="57"/>
      <c r="CJ80" s="57"/>
      <c r="CK80" s="57"/>
      <c r="CL80" s="57"/>
      <c r="CP80"/>
      <c r="CQ80"/>
      <c r="CR80"/>
      <c r="CS80"/>
      <c r="CT80"/>
      <c r="CU80"/>
      <c r="CV80"/>
      <c r="CW80"/>
      <c r="CX80"/>
      <c r="CY80"/>
      <c r="CZ80"/>
      <c r="EM80" s="57"/>
      <c r="EN80" s="57"/>
      <c r="EO80" s="57"/>
      <c r="EP80" s="57"/>
      <c r="EQ80" s="57"/>
      <c r="ER80" s="57"/>
      <c r="ES80" s="57"/>
      <c r="ET80" s="57"/>
      <c r="EU80" s="57"/>
      <c r="EV80" s="57"/>
      <c r="EW80" s="57"/>
      <c r="FG80" s="65"/>
      <c r="FH80" s="65"/>
      <c r="FL80" s="57"/>
      <c r="FX80" s="57"/>
      <c r="FY80" s="57"/>
      <c r="FZ80" s="57"/>
      <c r="GA80" s="66"/>
      <c r="GB80" s="66"/>
      <c r="GE80" s="66"/>
      <c r="GG80" s="57"/>
    </row>
    <row r="81" spans="1:189" s="56" customFormat="1" ht="18" customHeight="1" x14ac:dyDescent="0.3">
      <c r="A81" s="56" t="s">
        <v>1013</v>
      </c>
      <c r="B81" s="56" t="s">
        <v>1009</v>
      </c>
      <c r="C81" s="57">
        <v>1040</v>
      </c>
      <c r="D81" s="57">
        <v>4.8929999999999998</v>
      </c>
      <c r="E81" s="56">
        <f t="shared" si="1"/>
        <v>1313.15</v>
      </c>
      <c r="F81" s="67">
        <v>50.25</v>
      </c>
      <c r="G81" s="67">
        <v>2.88</v>
      </c>
      <c r="H81" s="67">
        <v>17.79</v>
      </c>
      <c r="I81" s="67">
        <v>11.29</v>
      </c>
      <c r="J81" s="67">
        <v>0.14000000000000001</v>
      </c>
      <c r="K81" s="67">
        <v>4.38</v>
      </c>
      <c r="L81" s="67">
        <v>7.77</v>
      </c>
      <c r="M81" s="67">
        <v>3.9</v>
      </c>
      <c r="N81" s="67">
        <v>1.6</v>
      </c>
      <c r="O81" s="58"/>
      <c r="P81" s="58"/>
      <c r="Q81" s="58">
        <v>2.84</v>
      </c>
      <c r="S81" s="67">
        <v>39.24</v>
      </c>
      <c r="T81" s="67">
        <v>5.96</v>
      </c>
      <c r="U81" s="67">
        <v>13.87</v>
      </c>
      <c r="V81" s="67">
        <v>12.74</v>
      </c>
      <c r="W81" s="67">
        <v>0.1</v>
      </c>
      <c r="X81" s="67">
        <v>12.04</v>
      </c>
      <c r="Y81" s="67">
        <v>10.95</v>
      </c>
      <c r="Z81" s="67">
        <v>2.31</v>
      </c>
      <c r="AA81" s="67">
        <v>0.78</v>
      </c>
      <c r="AB81" s="58"/>
      <c r="AD81" s="59"/>
      <c r="AE81" s="60"/>
      <c r="AF81" s="61"/>
      <c r="AG81" s="59"/>
      <c r="AH81" s="59"/>
      <c r="AI81" s="59"/>
      <c r="AJ81" s="60"/>
      <c r="AK81" s="62"/>
      <c r="AL81" s="62"/>
      <c r="AM81" s="62"/>
      <c r="AN81" s="62"/>
      <c r="AO81" s="62"/>
      <c r="AP81" s="62"/>
      <c r="AQ81" s="63"/>
      <c r="AR81" s="62"/>
      <c r="AS81" s="62"/>
      <c r="AT81" s="63"/>
      <c r="AU81" s="59"/>
      <c r="AV81" s="59"/>
      <c r="AW81" s="59"/>
      <c r="AX81" s="59"/>
      <c r="AY81" s="59"/>
      <c r="AZ81" s="59"/>
      <c r="BA81" s="60"/>
      <c r="BB81" s="64"/>
      <c r="BC81" s="64"/>
      <c r="BD81" s="59"/>
      <c r="BE81" s="59"/>
      <c r="BF81" s="59"/>
      <c r="BG81" s="59"/>
      <c r="BH81" s="59"/>
      <c r="BI81" s="59"/>
      <c r="BJ81" s="59"/>
      <c r="BK81" s="59"/>
      <c r="BL81" s="57"/>
      <c r="BM81" s="57"/>
      <c r="BN81" s="57"/>
      <c r="BO81" s="57"/>
      <c r="BP81" s="57"/>
      <c r="BQ81" s="57"/>
      <c r="BR81" s="57"/>
      <c r="BS81" s="57"/>
      <c r="BT81" s="57"/>
      <c r="BU81" s="57"/>
      <c r="BV81" s="57"/>
      <c r="BW81" s="57"/>
      <c r="BX81" s="57"/>
      <c r="CA81" s="57"/>
      <c r="CB81" s="57"/>
      <c r="CC81" s="57"/>
      <c r="CD81" s="57"/>
      <c r="CE81" s="57"/>
      <c r="CF81" s="57"/>
      <c r="CG81" s="57"/>
      <c r="CH81" s="57"/>
      <c r="CI81" s="57"/>
      <c r="CJ81" s="57"/>
      <c r="CK81" s="57"/>
      <c r="CL81" s="57"/>
      <c r="CP81"/>
      <c r="CQ81"/>
      <c r="CR81"/>
      <c r="CS81"/>
      <c r="CT81"/>
      <c r="CU81"/>
      <c r="CV81"/>
      <c r="CW81"/>
      <c r="CX81"/>
      <c r="CY81"/>
      <c r="CZ81"/>
      <c r="EM81" s="57"/>
      <c r="EN81" s="57"/>
      <c r="EO81" s="57"/>
      <c r="EP81" s="57"/>
      <c r="EQ81" s="57"/>
      <c r="ER81" s="57"/>
      <c r="ES81" s="57"/>
      <c r="ET81" s="57"/>
      <c r="EU81" s="57"/>
      <c r="EV81" s="57"/>
      <c r="EW81" s="57"/>
      <c r="FG81" s="65"/>
      <c r="FH81" s="65"/>
      <c r="FL81" s="57"/>
      <c r="FX81" s="57"/>
      <c r="FY81" s="57"/>
      <c r="FZ81" s="57"/>
      <c r="GA81" s="66"/>
      <c r="GB81" s="66"/>
      <c r="GE81" s="66"/>
      <c r="GG81" s="57"/>
    </row>
    <row r="82" spans="1:189" s="56" customFormat="1" ht="18" customHeight="1" x14ac:dyDescent="0.3">
      <c r="A82" s="56" t="s">
        <v>1014</v>
      </c>
      <c r="B82" s="56" t="s">
        <v>1009</v>
      </c>
      <c r="C82" s="57">
        <v>825</v>
      </c>
      <c r="D82" s="57">
        <v>3</v>
      </c>
      <c r="E82" s="56">
        <f t="shared" si="1"/>
        <v>1098.1500000000001</v>
      </c>
      <c r="F82" s="58">
        <v>64.89</v>
      </c>
      <c r="G82" s="58">
        <v>0.24</v>
      </c>
      <c r="H82" s="58">
        <v>14.36</v>
      </c>
      <c r="I82" s="58">
        <v>2</v>
      </c>
      <c r="J82" s="58">
        <v>0.03</v>
      </c>
      <c r="K82" s="58">
        <v>0.4</v>
      </c>
      <c r="L82" s="58">
        <v>2.89</v>
      </c>
      <c r="M82" s="58">
        <v>3.17</v>
      </c>
      <c r="N82" s="58">
        <v>2.54</v>
      </c>
      <c r="O82" s="58"/>
      <c r="P82" s="58"/>
      <c r="Q82" s="58">
        <v>9.48</v>
      </c>
      <c r="S82" s="58">
        <v>47.24</v>
      </c>
      <c r="T82" s="58">
        <v>1.58</v>
      </c>
      <c r="U82" s="58">
        <v>11.74</v>
      </c>
      <c r="V82" s="58">
        <v>14.05</v>
      </c>
      <c r="W82" s="58">
        <v>0.25</v>
      </c>
      <c r="X82" s="58">
        <v>11.11</v>
      </c>
      <c r="Y82" s="58">
        <v>10.119999999999999</v>
      </c>
      <c r="Z82" s="58">
        <v>1.69</v>
      </c>
      <c r="AA82" s="58">
        <v>0.82</v>
      </c>
      <c r="AB82" s="58"/>
      <c r="AD82" s="59"/>
      <c r="AE82" s="60"/>
      <c r="AF82" s="61"/>
      <c r="AG82" s="59"/>
      <c r="AH82" s="59"/>
      <c r="AI82" s="59"/>
      <c r="AJ82" s="60"/>
      <c r="AK82" s="62"/>
      <c r="AL82" s="62"/>
      <c r="AM82" s="62"/>
      <c r="AN82" s="62"/>
      <c r="AO82" s="62"/>
      <c r="AP82" s="62"/>
      <c r="AQ82" s="63"/>
      <c r="AR82" s="62"/>
      <c r="AS82" s="62"/>
      <c r="AT82" s="63"/>
      <c r="AU82" s="59"/>
      <c r="AV82" s="59"/>
      <c r="AW82" s="59"/>
      <c r="AX82" s="59"/>
      <c r="AY82" s="59"/>
      <c r="AZ82" s="59"/>
      <c r="BA82" s="60"/>
      <c r="BB82" s="64"/>
      <c r="BC82" s="64"/>
      <c r="BD82" s="59"/>
      <c r="BE82" s="59"/>
      <c r="BF82" s="59"/>
      <c r="BG82" s="59"/>
      <c r="BH82" s="59"/>
      <c r="BI82" s="59"/>
      <c r="BJ82" s="59"/>
      <c r="BK82" s="59"/>
      <c r="BL82" s="57"/>
      <c r="BM82" s="57"/>
      <c r="BN82" s="57"/>
      <c r="BO82" s="57"/>
      <c r="BP82" s="57"/>
      <c r="BQ82" s="57"/>
      <c r="BR82" s="57"/>
      <c r="BS82" s="57"/>
      <c r="BT82" s="57"/>
      <c r="BU82" s="57"/>
      <c r="BV82" s="57"/>
      <c r="BW82" s="57"/>
      <c r="BX82" s="57"/>
      <c r="CA82" s="57"/>
      <c r="CB82" s="57"/>
      <c r="CC82" s="57"/>
      <c r="CD82" s="57"/>
      <c r="CE82" s="57"/>
      <c r="CF82" s="57"/>
      <c r="CG82" s="57"/>
      <c r="CH82" s="57"/>
      <c r="CI82" s="57"/>
      <c r="CJ82" s="57"/>
      <c r="CK82" s="57"/>
      <c r="CL82" s="57"/>
      <c r="CP82"/>
      <c r="CQ82"/>
      <c r="CR82"/>
      <c r="CS82"/>
      <c r="CT82"/>
      <c r="CU82"/>
      <c r="CV82"/>
      <c r="CW82"/>
      <c r="CX82"/>
      <c r="CY82"/>
      <c r="CZ82"/>
      <c r="EM82" s="57"/>
      <c r="EN82" s="57"/>
      <c r="EO82" s="57"/>
      <c r="EP82" s="57"/>
      <c r="EQ82" s="57"/>
      <c r="ER82" s="57"/>
      <c r="ES82" s="57"/>
      <c r="ET82" s="57"/>
      <c r="EU82" s="57"/>
      <c r="EV82" s="57"/>
      <c r="EW82" s="57"/>
      <c r="FG82" s="65"/>
      <c r="FH82" s="65"/>
      <c r="FL82" s="57"/>
      <c r="FX82" s="57"/>
      <c r="FY82" s="57"/>
      <c r="FZ82" s="57"/>
      <c r="GA82" s="66"/>
      <c r="GB82" s="66"/>
      <c r="GE82" s="66"/>
      <c r="GG82" s="57"/>
    </row>
    <row r="83" spans="1:189" s="56" customFormat="1" ht="18" customHeight="1" x14ac:dyDescent="0.3">
      <c r="A83" s="56" t="s">
        <v>1014</v>
      </c>
      <c r="B83" s="56" t="s">
        <v>1009</v>
      </c>
      <c r="C83" s="57">
        <v>825</v>
      </c>
      <c r="D83" s="57">
        <v>3</v>
      </c>
      <c r="E83" s="56">
        <f t="shared" si="1"/>
        <v>1098.1500000000001</v>
      </c>
      <c r="F83" s="58">
        <v>70.86</v>
      </c>
      <c r="G83" s="58">
        <v>0.22</v>
      </c>
      <c r="H83" s="58">
        <v>12.37</v>
      </c>
      <c r="I83" s="58">
        <v>1.49</v>
      </c>
      <c r="J83" s="58">
        <v>0.03</v>
      </c>
      <c r="K83" s="58">
        <v>0.27</v>
      </c>
      <c r="L83" s="58">
        <v>1.79</v>
      </c>
      <c r="M83" s="58">
        <v>3.05</v>
      </c>
      <c r="N83" s="58">
        <v>3.75</v>
      </c>
      <c r="O83" s="58"/>
      <c r="P83" s="58"/>
      <c r="Q83" s="58">
        <v>6.17</v>
      </c>
      <c r="S83" s="58">
        <v>50.11</v>
      </c>
      <c r="T83" s="58">
        <v>1.71</v>
      </c>
      <c r="U83" s="58">
        <v>9.42</v>
      </c>
      <c r="V83" s="58">
        <v>15.25</v>
      </c>
      <c r="W83" s="58">
        <v>0.23</v>
      </c>
      <c r="X83" s="58">
        <v>11.65</v>
      </c>
      <c r="Y83" s="58">
        <v>9.84</v>
      </c>
      <c r="Z83" s="58">
        <v>1.42</v>
      </c>
      <c r="AA83" s="58">
        <v>0.81</v>
      </c>
      <c r="AB83" s="58"/>
      <c r="AD83" s="59"/>
      <c r="AE83" s="60"/>
      <c r="AF83" s="61"/>
      <c r="AG83" s="59"/>
      <c r="AH83" s="59"/>
      <c r="AI83" s="59"/>
      <c r="AJ83" s="60"/>
      <c r="AK83" s="62"/>
      <c r="AL83" s="62"/>
      <c r="AM83" s="62"/>
      <c r="AN83" s="62"/>
      <c r="AO83" s="62"/>
      <c r="AP83" s="62"/>
      <c r="AQ83" s="63"/>
      <c r="AR83" s="62"/>
      <c r="AS83" s="62"/>
      <c r="AT83" s="63"/>
      <c r="AU83" s="59"/>
      <c r="AV83" s="59"/>
      <c r="AW83" s="59"/>
      <c r="AX83" s="59"/>
      <c r="AY83" s="59"/>
      <c r="AZ83" s="59"/>
      <c r="BA83" s="60"/>
      <c r="BB83" s="64"/>
      <c r="BC83" s="64"/>
      <c r="BD83" s="59"/>
      <c r="BE83" s="59"/>
      <c r="BF83" s="59"/>
      <c r="BG83" s="59"/>
      <c r="BH83" s="59"/>
      <c r="BI83" s="59"/>
      <c r="BJ83" s="59"/>
      <c r="BK83" s="59"/>
      <c r="BL83" s="57"/>
      <c r="BM83" s="57"/>
      <c r="BN83" s="57"/>
      <c r="BO83" s="57"/>
      <c r="BP83" s="57"/>
      <c r="BQ83" s="57"/>
      <c r="BR83" s="57"/>
      <c r="BS83" s="57"/>
      <c r="BT83" s="57"/>
      <c r="BU83" s="57"/>
      <c r="BV83" s="57"/>
      <c r="BW83" s="57"/>
      <c r="BX83" s="57"/>
      <c r="CA83" s="57"/>
      <c r="CB83" s="57"/>
      <c r="CC83" s="57"/>
      <c r="CD83" s="57"/>
      <c r="CE83" s="57"/>
      <c r="CF83" s="57"/>
      <c r="CG83" s="57"/>
      <c r="CH83" s="57"/>
      <c r="CI83" s="57"/>
      <c r="CJ83" s="57"/>
      <c r="CK83" s="57"/>
      <c r="CL83" s="57"/>
      <c r="CP83"/>
      <c r="CQ83"/>
      <c r="CR83"/>
      <c r="CS83"/>
      <c r="CT83"/>
      <c r="CU83"/>
      <c r="CV83"/>
      <c r="CW83"/>
      <c r="CX83"/>
      <c r="CY83"/>
      <c r="CZ83"/>
      <c r="EM83" s="57"/>
      <c r="EN83" s="57"/>
      <c r="EO83" s="57"/>
      <c r="EP83" s="57"/>
      <c r="EQ83" s="57"/>
      <c r="ER83" s="57"/>
      <c r="ES83" s="57"/>
      <c r="ET83" s="57"/>
      <c r="EU83" s="57"/>
      <c r="EV83" s="57"/>
      <c r="EW83" s="57"/>
      <c r="FG83" s="65"/>
      <c r="FH83" s="65"/>
      <c r="FL83" s="57"/>
      <c r="FX83" s="57"/>
      <c r="FY83" s="57"/>
      <c r="FZ83" s="57"/>
      <c r="GA83" s="66"/>
      <c r="GB83" s="66"/>
      <c r="GE83" s="66"/>
      <c r="GG83" s="57"/>
    </row>
    <row r="84" spans="1:189" s="56" customFormat="1" ht="18" customHeight="1" x14ac:dyDescent="0.3">
      <c r="A84" s="56" t="s">
        <v>1014</v>
      </c>
      <c r="B84" s="56" t="s">
        <v>1009</v>
      </c>
      <c r="C84" s="57">
        <v>825</v>
      </c>
      <c r="D84" s="57">
        <v>3</v>
      </c>
      <c r="E84" s="56">
        <f t="shared" si="1"/>
        <v>1098.1500000000001</v>
      </c>
      <c r="F84" s="58">
        <v>70.62</v>
      </c>
      <c r="G84" s="58">
        <v>0.25</v>
      </c>
      <c r="H84" s="58">
        <v>12.69</v>
      </c>
      <c r="I84" s="58">
        <v>1.48</v>
      </c>
      <c r="J84" s="58">
        <v>0.05</v>
      </c>
      <c r="K84" s="58">
        <v>0.28000000000000003</v>
      </c>
      <c r="L84" s="58">
        <v>2.0699999999999998</v>
      </c>
      <c r="M84" s="58">
        <v>3.04</v>
      </c>
      <c r="N84" s="58">
        <v>3.76</v>
      </c>
      <c r="O84" s="58"/>
      <c r="P84" s="58"/>
      <c r="Q84" s="58">
        <v>5.76</v>
      </c>
      <c r="S84" s="58">
        <v>47.81</v>
      </c>
      <c r="T84" s="58">
        <v>1.56</v>
      </c>
      <c r="U84" s="58">
        <v>11.19</v>
      </c>
      <c r="V84" s="58">
        <v>14.25</v>
      </c>
      <c r="W84" s="58">
        <v>0.27</v>
      </c>
      <c r="X84" s="58">
        <v>12.3</v>
      </c>
      <c r="Y84" s="58">
        <v>10.039999999999999</v>
      </c>
      <c r="Z84" s="58">
        <v>1.64</v>
      </c>
      <c r="AA84" s="58">
        <v>0.77</v>
      </c>
      <c r="AB84" s="58"/>
      <c r="AD84" s="59"/>
      <c r="AE84" s="60"/>
      <c r="AF84" s="61"/>
      <c r="AG84" s="59"/>
      <c r="AH84" s="59"/>
      <c r="AI84" s="59"/>
      <c r="AJ84" s="60"/>
      <c r="AK84" s="62"/>
      <c r="AL84" s="62"/>
      <c r="AM84" s="62"/>
      <c r="AN84" s="62"/>
      <c r="AO84" s="62"/>
      <c r="AP84" s="62"/>
      <c r="AQ84" s="63"/>
      <c r="AR84" s="62"/>
      <c r="AS84" s="62"/>
      <c r="AT84" s="63"/>
      <c r="AU84" s="59"/>
      <c r="AV84" s="59"/>
      <c r="AW84" s="59"/>
      <c r="AX84" s="59"/>
      <c r="AY84" s="59"/>
      <c r="AZ84" s="59"/>
      <c r="BA84" s="60"/>
      <c r="BB84" s="64"/>
      <c r="BC84" s="64"/>
      <c r="BD84" s="59"/>
      <c r="BE84" s="59"/>
      <c r="BF84" s="59"/>
      <c r="BG84" s="59"/>
      <c r="BH84" s="59"/>
      <c r="BI84" s="59"/>
      <c r="BJ84" s="59"/>
      <c r="BK84" s="59"/>
      <c r="BL84" s="57"/>
      <c r="BM84" s="57"/>
      <c r="BN84" s="57"/>
      <c r="BO84" s="57"/>
      <c r="BP84" s="57"/>
      <c r="BQ84" s="57"/>
      <c r="BR84" s="57"/>
      <c r="BS84" s="57"/>
      <c r="BT84" s="57"/>
      <c r="BU84" s="57"/>
      <c r="BV84" s="57"/>
      <c r="BW84" s="57"/>
      <c r="BX84" s="57"/>
      <c r="CA84" s="57"/>
      <c r="CB84" s="57"/>
      <c r="CC84" s="57"/>
      <c r="CD84" s="57"/>
      <c r="CE84" s="57"/>
      <c r="CF84" s="57"/>
      <c r="CG84" s="57"/>
      <c r="CH84" s="57"/>
      <c r="CI84" s="57"/>
      <c r="CJ84" s="57"/>
      <c r="CK84" s="57"/>
      <c r="CL84" s="57"/>
      <c r="CP84"/>
      <c r="CQ84"/>
      <c r="CR84"/>
      <c r="CS84"/>
      <c r="CT84"/>
      <c r="CU84"/>
      <c r="CV84"/>
      <c r="CW84"/>
      <c r="CX84"/>
      <c r="CY84"/>
      <c r="CZ84"/>
      <c r="EM84" s="57"/>
      <c r="EN84" s="57"/>
      <c r="EO84" s="57"/>
      <c r="EP84" s="57"/>
      <c r="EQ84" s="57"/>
      <c r="ER84" s="57"/>
      <c r="ES84" s="57"/>
      <c r="ET84" s="57"/>
      <c r="EU84" s="57"/>
      <c r="EV84" s="57"/>
      <c r="EW84" s="57"/>
      <c r="FG84" s="65"/>
      <c r="FH84" s="65"/>
      <c r="FL84" s="57"/>
      <c r="FX84" s="57"/>
      <c r="FY84" s="57"/>
      <c r="FZ84" s="57"/>
      <c r="GA84" s="66"/>
      <c r="GB84" s="66"/>
      <c r="GE84" s="66"/>
      <c r="GG84" s="57"/>
    </row>
    <row r="85" spans="1:189" s="56" customFormat="1" ht="18" customHeight="1" x14ac:dyDescent="0.3">
      <c r="A85" s="56" t="s">
        <v>1014</v>
      </c>
      <c r="B85" s="56" t="s">
        <v>1009</v>
      </c>
      <c r="C85" s="57">
        <v>800</v>
      </c>
      <c r="D85" s="57">
        <v>3</v>
      </c>
      <c r="E85" s="56">
        <f t="shared" si="1"/>
        <v>1073.1500000000001</v>
      </c>
      <c r="F85" s="58">
        <v>67.209999999999994</v>
      </c>
      <c r="G85" s="58">
        <v>0.21</v>
      </c>
      <c r="H85" s="58">
        <v>13.82</v>
      </c>
      <c r="I85" s="58">
        <v>1.71</v>
      </c>
      <c r="J85" s="58">
        <v>0.06</v>
      </c>
      <c r="K85" s="58">
        <v>0.33</v>
      </c>
      <c r="L85" s="58">
        <v>2.44</v>
      </c>
      <c r="M85" s="58">
        <v>3.26</v>
      </c>
      <c r="N85" s="58">
        <v>2.79</v>
      </c>
      <c r="O85" s="58"/>
      <c r="P85" s="58"/>
      <c r="Q85" s="58">
        <v>8.18</v>
      </c>
      <c r="S85" s="58">
        <v>45.41</v>
      </c>
      <c r="T85" s="58">
        <v>1.37</v>
      </c>
      <c r="U85" s="58">
        <v>10.97</v>
      </c>
      <c r="V85" s="58">
        <v>16.77</v>
      </c>
      <c r="W85" s="58">
        <v>0.32</v>
      </c>
      <c r="X85" s="58">
        <v>11.6</v>
      </c>
      <c r="Y85" s="58">
        <v>10.14</v>
      </c>
      <c r="Z85" s="58">
        <v>1.61</v>
      </c>
      <c r="AA85" s="58">
        <v>0.56999999999999995</v>
      </c>
      <c r="AB85" s="58"/>
      <c r="AD85" s="59"/>
      <c r="AE85" s="60"/>
      <c r="AF85" s="61"/>
      <c r="AG85" s="59"/>
      <c r="AH85" s="59"/>
      <c r="AI85" s="59"/>
      <c r="AJ85" s="60"/>
      <c r="AK85" s="62"/>
      <c r="AL85" s="62"/>
      <c r="AM85" s="62"/>
      <c r="AN85" s="62"/>
      <c r="AO85" s="62"/>
      <c r="AP85" s="62"/>
      <c r="AQ85" s="63"/>
      <c r="AR85" s="62"/>
      <c r="AS85" s="62"/>
      <c r="AT85" s="63"/>
      <c r="AU85" s="59"/>
      <c r="AV85" s="59"/>
      <c r="AW85" s="59"/>
      <c r="AX85" s="59"/>
      <c r="AY85" s="59"/>
      <c r="AZ85" s="59"/>
      <c r="BA85" s="60"/>
      <c r="BB85" s="64"/>
      <c r="BC85" s="64"/>
      <c r="BD85" s="59"/>
      <c r="BE85" s="59"/>
      <c r="BF85" s="59"/>
      <c r="BG85" s="59"/>
      <c r="BH85" s="59"/>
      <c r="BI85" s="59"/>
      <c r="BJ85" s="59"/>
      <c r="BK85" s="59"/>
      <c r="BL85" s="57"/>
      <c r="BM85" s="57"/>
      <c r="BN85" s="57"/>
      <c r="BO85" s="57"/>
      <c r="BP85" s="57"/>
      <c r="BQ85" s="57"/>
      <c r="BR85" s="57"/>
      <c r="BS85" s="57"/>
      <c r="BT85" s="57"/>
      <c r="BU85" s="57"/>
      <c r="BV85" s="57"/>
      <c r="BW85" s="57"/>
      <c r="BX85" s="57"/>
      <c r="CA85" s="57"/>
      <c r="CB85" s="57"/>
      <c r="CC85" s="57"/>
      <c r="CD85" s="57"/>
      <c r="CE85" s="57"/>
      <c r="CF85" s="57"/>
      <c r="CG85" s="57"/>
      <c r="CH85" s="57"/>
      <c r="CI85" s="57"/>
      <c r="CJ85" s="57"/>
      <c r="CK85" s="57"/>
      <c r="CL85" s="57"/>
      <c r="CP85"/>
      <c r="CQ85"/>
      <c r="CR85"/>
      <c r="CS85"/>
      <c r="CT85"/>
      <c r="CU85"/>
      <c r="CV85"/>
      <c r="CW85"/>
      <c r="CX85"/>
      <c r="CY85"/>
      <c r="CZ85"/>
      <c r="EM85" s="57"/>
      <c r="EN85" s="57"/>
      <c r="EO85" s="57"/>
      <c r="EP85" s="57"/>
      <c r="EQ85" s="57"/>
      <c r="ER85" s="57"/>
      <c r="ES85" s="57"/>
      <c r="ET85" s="57"/>
      <c r="EU85" s="57"/>
      <c r="EV85" s="57"/>
      <c r="EW85" s="57"/>
      <c r="FG85" s="65"/>
      <c r="FH85" s="65"/>
      <c r="FL85" s="57"/>
      <c r="FX85" s="57"/>
      <c r="FY85" s="57"/>
      <c r="FZ85" s="57"/>
      <c r="GA85" s="66"/>
      <c r="GB85" s="66"/>
      <c r="GE85" s="66"/>
      <c r="GG85" s="57"/>
    </row>
    <row r="86" spans="1:189" s="56" customFormat="1" ht="18" customHeight="1" x14ac:dyDescent="0.3">
      <c r="A86" s="56" t="s">
        <v>1014</v>
      </c>
      <c r="B86" s="56" t="s">
        <v>1009</v>
      </c>
      <c r="C86" s="57">
        <v>800</v>
      </c>
      <c r="D86" s="57">
        <v>3</v>
      </c>
      <c r="E86" s="56">
        <f t="shared" si="1"/>
        <v>1073.1500000000001</v>
      </c>
      <c r="F86" s="58">
        <v>71.290000000000006</v>
      </c>
      <c r="G86" s="58">
        <v>0.22</v>
      </c>
      <c r="H86" s="58">
        <v>11.96</v>
      </c>
      <c r="I86" s="58">
        <v>1.35</v>
      </c>
      <c r="J86" s="58">
        <v>0.04</v>
      </c>
      <c r="K86" s="58">
        <v>0.28000000000000003</v>
      </c>
      <c r="L86" s="58">
        <v>1.63</v>
      </c>
      <c r="M86" s="58">
        <v>2.81</v>
      </c>
      <c r="N86" s="58">
        <v>3.8</v>
      </c>
      <c r="O86" s="58"/>
      <c r="P86" s="58"/>
      <c r="Q86" s="58">
        <v>6.63</v>
      </c>
      <c r="S86" s="58">
        <v>47.97</v>
      </c>
      <c r="T86" s="58">
        <v>1.73</v>
      </c>
      <c r="U86" s="58">
        <v>8.36</v>
      </c>
      <c r="V86" s="58">
        <v>17.63</v>
      </c>
      <c r="W86" s="58">
        <v>0.27</v>
      </c>
      <c r="X86" s="58">
        <v>12.1</v>
      </c>
      <c r="Y86" s="58">
        <v>9.44</v>
      </c>
      <c r="Z86" s="58">
        <v>1.29</v>
      </c>
      <c r="AA86" s="58">
        <v>0.59</v>
      </c>
      <c r="AB86" s="58"/>
      <c r="AD86" s="59"/>
      <c r="AE86" s="60"/>
      <c r="AF86" s="61"/>
      <c r="AG86" s="59"/>
      <c r="AH86" s="59"/>
      <c r="AI86" s="59"/>
      <c r="AJ86" s="60"/>
      <c r="AK86" s="62"/>
      <c r="AL86" s="62"/>
      <c r="AM86" s="62"/>
      <c r="AN86" s="62"/>
      <c r="AO86" s="62"/>
      <c r="AP86" s="62"/>
      <c r="AQ86" s="63"/>
      <c r="AR86" s="62"/>
      <c r="AS86" s="62"/>
      <c r="AT86" s="63"/>
      <c r="AU86" s="59"/>
      <c r="AV86" s="59"/>
      <c r="AW86" s="59"/>
      <c r="AX86" s="59"/>
      <c r="AY86" s="59"/>
      <c r="AZ86" s="59"/>
      <c r="BA86" s="60"/>
      <c r="BB86" s="64"/>
      <c r="BC86" s="64"/>
      <c r="BD86" s="59"/>
      <c r="BE86" s="59"/>
      <c r="BF86" s="59"/>
      <c r="BG86" s="59"/>
      <c r="BH86" s="59"/>
      <c r="BI86" s="59"/>
      <c r="BJ86" s="59"/>
      <c r="BK86" s="59"/>
      <c r="BL86" s="57"/>
      <c r="BM86" s="57"/>
      <c r="BN86" s="57"/>
      <c r="BO86" s="57"/>
      <c r="BP86" s="57"/>
      <c r="BQ86" s="57"/>
      <c r="BR86" s="57"/>
      <c r="BS86" s="57"/>
      <c r="BT86" s="57"/>
      <c r="BU86" s="57"/>
      <c r="BV86" s="57"/>
      <c r="BW86" s="57"/>
      <c r="BX86" s="57"/>
      <c r="CA86" s="57"/>
      <c r="CB86" s="57"/>
      <c r="CC86" s="57"/>
      <c r="CD86" s="57"/>
      <c r="CE86" s="57"/>
      <c r="CF86" s="57"/>
      <c r="CG86" s="57"/>
      <c r="CH86" s="57"/>
      <c r="CI86" s="57"/>
      <c r="CJ86" s="57"/>
      <c r="CK86" s="57"/>
      <c r="CL86" s="57"/>
      <c r="CP86"/>
      <c r="CQ86"/>
      <c r="CR86"/>
      <c r="CS86"/>
      <c r="CT86"/>
      <c r="CU86"/>
      <c r="CV86"/>
      <c r="CW86"/>
      <c r="CX86"/>
      <c r="CY86"/>
      <c r="CZ86"/>
      <c r="EM86" s="57"/>
      <c r="EN86" s="57"/>
      <c r="EO86" s="57"/>
      <c r="EP86" s="57"/>
      <c r="EQ86" s="57"/>
      <c r="ER86" s="57"/>
      <c r="ES86" s="57"/>
      <c r="ET86" s="57"/>
      <c r="EU86" s="57"/>
      <c r="EV86" s="57"/>
      <c r="EW86" s="57"/>
      <c r="FG86" s="65"/>
      <c r="FH86" s="65"/>
      <c r="FL86" s="57"/>
      <c r="FX86" s="57"/>
      <c r="FY86" s="57"/>
      <c r="FZ86" s="57"/>
      <c r="GA86" s="66"/>
      <c r="GB86" s="66"/>
      <c r="GE86" s="66"/>
      <c r="GG86" s="57"/>
    </row>
    <row r="87" spans="1:189" s="56" customFormat="1" ht="18" customHeight="1" x14ac:dyDescent="0.3">
      <c r="A87" s="56" t="s">
        <v>1014</v>
      </c>
      <c r="B87" s="56" t="s">
        <v>1009</v>
      </c>
      <c r="C87" s="57">
        <v>850</v>
      </c>
      <c r="D87" s="57">
        <v>3</v>
      </c>
      <c r="E87" s="56">
        <f t="shared" si="1"/>
        <v>1123.1500000000001</v>
      </c>
      <c r="F87" s="58">
        <v>63.57</v>
      </c>
      <c r="G87" s="58">
        <v>0.32</v>
      </c>
      <c r="H87" s="58">
        <v>14.68</v>
      </c>
      <c r="I87" s="58">
        <v>2.1800000000000002</v>
      </c>
      <c r="J87" s="58">
        <v>7.0000000000000007E-2</v>
      </c>
      <c r="K87" s="58">
        <v>0.4</v>
      </c>
      <c r="L87" s="58">
        <v>3.23</v>
      </c>
      <c r="M87" s="58">
        <v>3.27</v>
      </c>
      <c r="N87" s="58">
        <v>2.39</v>
      </c>
      <c r="O87" s="58"/>
      <c r="P87" s="58"/>
      <c r="Q87" s="58">
        <v>9.8800000000000008</v>
      </c>
      <c r="S87" s="58">
        <v>45.43</v>
      </c>
      <c r="T87" s="58">
        <v>1.9</v>
      </c>
      <c r="U87" s="58">
        <v>11.42</v>
      </c>
      <c r="V87" s="58">
        <v>13.59</v>
      </c>
      <c r="W87" s="58">
        <v>0.23</v>
      </c>
      <c r="X87" s="58">
        <v>12.64</v>
      </c>
      <c r="Y87" s="58">
        <v>10.97</v>
      </c>
      <c r="Z87" s="58">
        <v>1.81</v>
      </c>
      <c r="AA87" s="58">
        <v>0.71</v>
      </c>
      <c r="AB87" s="58"/>
      <c r="AD87" s="59"/>
      <c r="AE87" s="60"/>
      <c r="AF87" s="61"/>
      <c r="AG87" s="59"/>
      <c r="AH87" s="59"/>
      <c r="AI87" s="59"/>
      <c r="AJ87" s="60"/>
      <c r="AK87" s="62"/>
      <c r="AL87" s="62"/>
      <c r="AM87" s="62"/>
      <c r="AN87" s="62"/>
      <c r="AO87" s="62"/>
      <c r="AP87" s="62"/>
      <c r="AQ87" s="63"/>
      <c r="AR87" s="62"/>
      <c r="AS87" s="62"/>
      <c r="AT87" s="63"/>
      <c r="AU87" s="59"/>
      <c r="AV87" s="59"/>
      <c r="AW87" s="59"/>
      <c r="AX87" s="59"/>
      <c r="AY87" s="59"/>
      <c r="AZ87" s="59"/>
      <c r="BA87" s="60"/>
      <c r="BB87" s="64"/>
      <c r="BC87" s="64"/>
      <c r="BD87" s="59"/>
      <c r="BE87" s="59"/>
      <c r="BF87" s="59"/>
      <c r="BG87" s="59"/>
      <c r="BH87" s="59"/>
      <c r="BI87" s="59"/>
      <c r="BJ87" s="59"/>
      <c r="BK87" s="59"/>
      <c r="BL87" s="57"/>
      <c r="BM87" s="57"/>
      <c r="BN87" s="57"/>
      <c r="BO87" s="57"/>
      <c r="BP87" s="57"/>
      <c r="BQ87" s="57"/>
      <c r="BR87" s="57"/>
      <c r="BS87" s="57"/>
      <c r="BT87" s="57"/>
      <c r="BU87" s="57"/>
      <c r="BV87" s="57"/>
      <c r="BW87" s="57"/>
      <c r="BX87" s="57"/>
      <c r="CA87" s="57"/>
      <c r="CB87" s="57"/>
      <c r="CC87" s="57"/>
      <c r="CD87" s="57"/>
      <c r="CE87" s="57"/>
      <c r="CF87" s="57"/>
      <c r="CG87" s="57"/>
      <c r="CH87" s="57"/>
      <c r="CI87" s="57"/>
      <c r="CJ87" s="57"/>
      <c r="CK87" s="57"/>
      <c r="CL87" s="57"/>
      <c r="CP87"/>
      <c r="CQ87"/>
      <c r="CR87"/>
      <c r="CS87"/>
      <c r="CT87"/>
      <c r="CU87"/>
      <c r="CV87"/>
      <c r="CW87"/>
      <c r="CX87"/>
      <c r="CY87"/>
      <c r="CZ87"/>
      <c r="EM87" s="57"/>
      <c r="EN87" s="57"/>
      <c r="EO87" s="57"/>
      <c r="EP87" s="57"/>
      <c r="EQ87" s="57"/>
      <c r="ER87" s="57"/>
      <c r="ES87" s="57"/>
      <c r="ET87" s="57"/>
      <c r="EU87" s="57"/>
      <c r="EV87" s="57"/>
      <c r="EW87" s="57"/>
      <c r="FG87" s="65"/>
      <c r="FH87" s="65"/>
      <c r="FL87" s="57"/>
      <c r="FX87" s="57"/>
      <c r="FY87" s="57"/>
      <c r="FZ87" s="57"/>
      <c r="GA87" s="66"/>
      <c r="GB87" s="66"/>
      <c r="GE87" s="66"/>
      <c r="GG87" s="57"/>
    </row>
    <row r="88" spans="1:189" s="56" customFormat="1" ht="18" customHeight="1" x14ac:dyDescent="0.3">
      <c r="A88" s="56" t="s">
        <v>1014</v>
      </c>
      <c r="B88" s="56" t="s">
        <v>1009</v>
      </c>
      <c r="C88" s="57">
        <v>775</v>
      </c>
      <c r="D88" s="57">
        <v>3</v>
      </c>
      <c r="E88" s="56">
        <f t="shared" si="1"/>
        <v>1048.1500000000001</v>
      </c>
      <c r="F88" s="58">
        <v>67.38</v>
      </c>
      <c r="G88" s="58">
        <v>0.15</v>
      </c>
      <c r="H88" s="58">
        <v>13.28</v>
      </c>
      <c r="I88" s="58">
        <v>1.25</v>
      </c>
      <c r="J88" s="58">
        <v>0.04</v>
      </c>
      <c r="K88" s="58">
        <v>0.22</v>
      </c>
      <c r="L88" s="58">
        <v>2.4</v>
      </c>
      <c r="M88" s="58">
        <v>2.59</v>
      </c>
      <c r="N88" s="58">
        <v>2.61</v>
      </c>
      <c r="O88" s="58"/>
      <c r="P88" s="58"/>
      <c r="Q88" s="58">
        <v>10.06</v>
      </c>
      <c r="S88" s="58">
        <v>45.76</v>
      </c>
      <c r="T88" s="58">
        <v>1.56</v>
      </c>
      <c r="U88" s="58">
        <v>12.23</v>
      </c>
      <c r="V88" s="58">
        <v>16.75</v>
      </c>
      <c r="W88" s="58">
        <v>0.33</v>
      </c>
      <c r="X88" s="58">
        <v>10.61</v>
      </c>
      <c r="Y88" s="58">
        <v>10.42</v>
      </c>
      <c r="Z88" s="58">
        <v>1.61</v>
      </c>
      <c r="AA88" s="58">
        <v>0.74</v>
      </c>
      <c r="AB88" s="58"/>
      <c r="AD88" s="59"/>
      <c r="AE88" s="60"/>
      <c r="AF88" s="61"/>
      <c r="AG88" s="59"/>
      <c r="AH88" s="59"/>
      <c r="AI88" s="59"/>
      <c r="AJ88" s="60"/>
      <c r="AK88" s="62"/>
      <c r="AL88" s="62"/>
      <c r="AM88" s="62"/>
      <c r="AN88" s="62"/>
      <c r="AO88" s="62"/>
      <c r="AP88" s="62"/>
      <c r="AQ88" s="63"/>
      <c r="AR88" s="62"/>
      <c r="AS88" s="62"/>
      <c r="AT88" s="63"/>
      <c r="AU88" s="59"/>
      <c r="AV88" s="59"/>
      <c r="AW88" s="59"/>
      <c r="AX88" s="59"/>
      <c r="AY88" s="59"/>
      <c r="AZ88" s="59"/>
      <c r="BA88" s="60"/>
      <c r="BB88" s="64"/>
      <c r="BC88" s="64"/>
      <c r="BD88" s="59"/>
      <c r="BE88" s="59"/>
      <c r="BF88" s="59"/>
      <c r="BG88" s="59"/>
      <c r="BH88" s="59"/>
      <c r="BI88" s="59"/>
      <c r="BJ88" s="59"/>
      <c r="BK88" s="59"/>
      <c r="BL88" s="57"/>
      <c r="BM88" s="57"/>
      <c r="BN88" s="57"/>
      <c r="BO88" s="57"/>
      <c r="BP88" s="57"/>
      <c r="BQ88" s="57"/>
      <c r="BR88" s="57"/>
      <c r="BS88" s="57"/>
      <c r="BT88" s="57"/>
      <c r="BU88" s="57"/>
      <c r="BV88" s="57"/>
      <c r="BW88" s="57"/>
      <c r="BX88" s="57"/>
      <c r="CA88" s="57"/>
      <c r="CB88" s="57"/>
      <c r="CC88" s="57"/>
      <c r="CD88" s="57"/>
      <c r="CE88" s="57"/>
      <c r="CF88" s="57"/>
      <c r="CG88" s="57"/>
      <c r="CH88" s="57"/>
      <c r="CI88" s="57"/>
      <c r="CJ88" s="57"/>
      <c r="CK88" s="57"/>
      <c r="CL88" s="57"/>
      <c r="CP88"/>
      <c r="CQ88"/>
      <c r="CR88"/>
      <c r="CS88"/>
      <c r="CT88"/>
      <c r="CU88"/>
      <c r="CV88"/>
      <c r="CW88"/>
      <c r="CX88"/>
      <c r="CY88"/>
      <c r="CZ88"/>
      <c r="EM88" s="57"/>
      <c r="EN88" s="57"/>
      <c r="EO88" s="57"/>
      <c r="EP88" s="57"/>
      <c r="EQ88" s="57"/>
      <c r="ER88" s="57"/>
      <c r="ES88" s="57"/>
      <c r="ET88" s="57"/>
      <c r="EU88" s="57"/>
      <c r="EV88" s="57"/>
      <c r="EW88" s="57"/>
      <c r="FG88" s="65"/>
      <c r="FH88" s="65"/>
      <c r="FL88" s="57"/>
      <c r="FX88" s="57"/>
      <c r="FY88" s="57"/>
      <c r="FZ88" s="57"/>
      <c r="GA88" s="66"/>
      <c r="GB88" s="66"/>
      <c r="GE88" s="66"/>
      <c r="GG88" s="57"/>
    </row>
    <row r="89" spans="1:189" s="56" customFormat="1" ht="18" customHeight="1" x14ac:dyDescent="0.3">
      <c r="A89" s="56" t="s">
        <v>1014</v>
      </c>
      <c r="B89" s="56" t="s">
        <v>1009</v>
      </c>
      <c r="C89" s="57">
        <v>775</v>
      </c>
      <c r="D89" s="57">
        <v>3</v>
      </c>
      <c r="E89" s="56">
        <f t="shared" si="1"/>
        <v>1048.1500000000001</v>
      </c>
      <c r="F89" s="58">
        <v>68.010000000000005</v>
      </c>
      <c r="G89" s="58">
        <v>0.18</v>
      </c>
      <c r="H89" s="58">
        <v>12.76</v>
      </c>
      <c r="I89" s="58">
        <v>1.29</v>
      </c>
      <c r="J89" s="58">
        <v>0.03</v>
      </c>
      <c r="K89" s="58">
        <v>0.23</v>
      </c>
      <c r="L89" s="58">
        <v>2.0499999999999998</v>
      </c>
      <c r="M89" s="58">
        <v>2.75</v>
      </c>
      <c r="N89" s="58">
        <v>3.01</v>
      </c>
      <c r="O89" s="58"/>
      <c r="P89" s="58"/>
      <c r="Q89" s="58">
        <v>9.69</v>
      </c>
      <c r="S89" s="58">
        <v>53.68</v>
      </c>
      <c r="T89" s="58">
        <v>0.98</v>
      </c>
      <c r="U89" s="58">
        <v>10.77</v>
      </c>
      <c r="V89" s="58">
        <v>13.81</v>
      </c>
      <c r="W89" s="58">
        <v>0.28000000000000003</v>
      </c>
      <c r="X89" s="58">
        <v>9.65</v>
      </c>
      <c r="Y89" s="58">
        <v>8.1999999999999993</v>
      </c>
      <c r="Z89" s="58">
        <v>1.37</v>
      </c>
      <c r="AA89" s="58">
        <v>0.71</v>
      </c>
      <c r="AB89" s="58"/>
      <c r="AD89" s="59"/>
      <c r="AE89" s="60"/>
      <c r="AF89" s="61"/>
      <c r="AG89" s="59"/>
      <c r="AH89" s="59"/>
      <c r="AI89" s="59"/>
      <c r="AJ89" s="60"/>
      <c r="AK89" s="62"/>
      <c r="AL89" s="62"/>
      <c r="AM89" s="62"/>
      <c r="AN89" s="62"/>
      <c r="AO89" s="62"/>
      <c r="AP89" s="62"/>
      <c r="AQ89" s="63"/>
      <c r="AR89" s="62"/>
      <c r="AS89" s="62"/>
      <c r="AT89" s="63"/>
      <c r="AU89" s="59"/>
      <c r="AV89" s="59"/>
      <c r="AW89" s="59"/>
      <c r="AX89" s="59"/>
      <c r="AY89" s="59"/>
      <c r="AZ89" s="59"/>
      <c r="BA89" s="60"/>
      <c r="BB89" s="64"/>
      <c r="BC89" s="64"/>
      <c r="BD89" s="59"/>
      <c r="BE89" s="59"/>
      <c r="BF89" s="59"/>
      <c r="BG89" s="59"/>
      <c r="BH89" s="59"/>
      <c r="BI89" s="59"/>
      <c r="BJ89" s="59"/>
      <c r="BK89" s="59"/>
      <c r="BL89" s="57"/>
      <c r="BM89" s="57"/>
      <c r="BN89" s="57"/>
      <c r="BO89" s="57"/>
      <c r="BP89" s="57"/>
      <c r="BQ89" s="57"/>
      <c r="BR89" s="57"/>
      <c r="BS89" s="57"/>
      <c r="BT89" s="57"/>
      <c r="BU89" s="57"/>
      <c r="BV89" s="57"/>
      <c r="BW89" s="57"/>
      <c r="BX89" s="57"/>
      <c r="CA89" s="57"/>
      <c r="CB89" s="57"/>
      <c r="CC89" s="57"/>
      <c r="CD89" s="57"/>
      <c r="CE89" s="57"/>
      <c r="CF89" s="57"/>
      <c r="CG89" s="57"/>
      <c r="CH89" s="57"/>
      <c r="CI89" s="57"/>
      <c r="CJ89" s="57"/>
      <c r="CK89" s="57"/>
      <c r="CL89" s="57"/>
      <c r="CP89"/>
      <c r="CQ89"/>
      <c r="CR89"/>
      <c r="CS89"/>
      <c r="CT89"/>
      <c r="CU89"/>
      <c r="CV89"/>
      <c r="CW89"/>
      <c r="CX89"/>
      <c r="CY89"/>
      <c r="CZ89"/>
      <c r="EM89" s="57"/>
      <c r="EN89" s="57"/>
      <c r="EO89" s="57"/>
      <c r="EP89" s="57"/>
      <c r="EQ89" s="57"/>
      <c r="ER89" s="57"/>
      <c r="ES89" s="57"/>
      <c r="ET89" s="57"/>
      <c r="EU89" s="57"/>
      <c r="EV89" s="57"/>
      <c r="EW89" s="57"/>
      <c r="FG89" s="65"/>
      <c r="FH89" s="65"/>
      <c r="FL89" s="57"/>
      <c r="FX89" s="57"/>
      <c r="FY89" s="57"/>
      <c r="FZ89" s="57"/>
      <c r="GA89" s="66"/>
      <c r="GB89" s="66"/>
      <c r="GE89" s="66"/>
      <c r="GG89" s="57"/>
    </row>
    <row r="90" spans="1:189" s="56" customFormat="1" ht="18" customHeight="1" x14ac:dyDescent="0.3">
      <c r="A90" s="56" t="s">
        <v>1014</v>
      </c>
      <c r="B90" s="56" t="s">
        <v>1009</v>
      </c>
      <c r="C90" s="57">
        <v>875</v>
      </c>
      <c r="D90" s="57">
        <v>3</v>
      </c>
      <c r="E90" s="56">
        <f t="shared" si="1"/>
        <v>1148.1500000000001</v>
      </c>
      <c r="F90" s="58">
        <v>63.62</v>
      </c>
      <c r="G90" s="58">
        <v>0.36</v>
      </c>
      <c r="H90" s="58">
        <v>19.45</v>
      </c>
      <c r="I90" s="58">
        <v>1.91</v>
      </c>
      <c r="J90" s="58">
        <v>7.0000000000000007E-2</v>
      </c>
      <c r="K90" s="58">
        <v>0.88</v>
      </c>
      <c r="L90" s="58">
        <v>4.13</v>
      </c>
      <c r="M90" s="58">
        <v>3.34</v>
      </c>
      <c r="N90" s="58">
        <v>2.4900000000000002</v>
      </c>
      <c r="O90" s="58"/>
      <c r="P90" s="58"/>
      <c r="Q90" s="58">
        <v>3.75</v>
      </c>
      <c r="S90" s="58">
        <v>45.27</v>
      </c>
      <c r="T90" s="58">
        <v>1.45</v>
      </c>
      <c r="U90" s="58">
        <v>10.42</v>
      </c>
      <c r="V90" s="58">
        <v>8.84</v>
      </c>
      <c r="W90" s="58">
        <v>0.17</v>
      </c>
      <c r="X90" s="58">
        <v>16.510000000000002</v>
      </c>
      <c r="Y90" s="58">
        <v>11.9</v>
      </c>
      <c r="Z90" s="58">
        <v>1.72</v>
      </c>
      <c r="AA90" s="58">
        <v>1.17</v>
      </c>
      <c r="AB90" s="58"/>
      <c r="AD90" s="59"/>
      <c r="AE90" s="60"/>
      <c r="AF90" s="61"/>
      <c r="AG90" s="59"/>
      <c r="AH90" s="59"/>
      <c r="AI90" s="59"/>
      <c r="AJ90" s="60"/>
      <c r="AK90" s="62"/>
      <c r="AL90" s="62"/>
      <c r="AM90" s="62"/>
      <c r="AN90" s="62"/>
      <c r="AO90" s="62"/>
      <c r="AP90" s="62"/>
      <c r="AQ90" s="63"/>
      <c r="AR90" s="62"/>
      <c r="AS90" s="62"/>
      <c r="AT90" s="63"/>
      <c r="AU90" s="59"/>
      <c r="AV90" s="59"/>
      <c r="AW90" s="59"/>
      <c r="AX90" s="59"/>
      <c r="AY90" s="59"/>
      <c r="AZ90" s="59"/>
      <c r="BA90" s="60"/>
      <c r="BB90" s="64"/>
      <c r="BC90" s="64"/>
      <c r="BD90" s="59"/>
      <c r="BE90" s="59"/>
      <c r="BF90" s="59"/>
      <c r="BG90" s="59"/>
      <c r="BH90" s="59"/>
      <c r="BI90" s="59"/>
      <c r="BJ90" s="59"/>
      <c r="BK90" s="59"/>
      <c r="BL90" s="57"/>
      <c r="BM90" s="57"/>
      <c r="BN90" s="57"/>
      <c r="BO90" s="57"/>
      <c r="BP90" s="57"/>
      <c r="BQ90" s="57"/>
      <c r="BR90" s="57"/>
      <c r="BS90" s="57"/>
      <c r="BT90" s="57"/>
      <c r="BU90" s="57"/>
      <c r="BV90" s="57"/>
      <c r="BW90" s="57"/>
      <c r="BX90" s="57"/>
      <c r="CA90" s="57"/>
      <c r="CB90" s="57"/>
      <c r="CC90" s="57"/>
      <c r="CD90" s="57"/>
      <c r="CE90" s="57"/>
      <c r="CF90" s="57"/>
      <c r="CG90" s="57"/>
      <c r="CH90" s="57"/>
      <c r="CI90" s="57"/>
      <c r="CJ90" s="57"/>
      <c r="CK90" s="57"/>
      <c r="CL90" s="57"/>
      <c r="CP90"/>
      <c r="CQ90"/>
      <c r="CR90"/>
      <c r="CS90"/>
      <c r="CT90"/>
      <c r="CU90"/>
      <c r="CV90"/>
      <c r="CW90"/>
      <c r="CX90"/>
      <c r="CY90"/>
      <c r="CZ90"/>
      <c r="EM90" s="57"/>
      <c r="EN90" s="57"/>
      <c r="EO90" s="57"/>
      <c r="EP90" s="57"/>
      <c r="EQ90" s="57"/>
      <c r="ER90" s="57"/>
      <c r="ES90" s="57"/>
      <c r="ET90" s="57"/>
      <c r="EU90" s="57"/>
      <c r="EV90" s="57"/>
      <c r="EW90" s="57"/>
      <c r="FG90" s="65"/>
      <c r="FH90" s="65"/>
      <c r="FL90" s="57"/>
      <c r="FX90" s="57"/>
      <c r="FY90" s="57"/>
      <c r="FZ90" s="57"/>
      <c r="GA90" s="66"/>
      <c r="GB90" s="66"/>
      <c r="GE90" s="66"/>
      <c r="GG90" s="57"/>
    </row>
    <row r="91" spans="1:189" s="56" customFormat="1" ht="18" customHeight="1" x14ac:dyDescent="0.3">
      <c r="A91" s="56" t="s">
        <v>1014</v>
      </c>
      <c r="B91" s="56" t="s">
        <v>1009</v>
      </c>
      <c r="C91" s="57">
        <v>875</v>
      </c>
      <c r="D91" s="57">
        <v>3</v>
      </c>
      <c r="E91" s="56">
        <f t="shared" si="1"/>
        <v>1148.1500000000001</v>
      </c>
      <c r="F91" s="58">
        <v>68.56</v>
      </c>
      <c r="G91" s="58">
        <v>0.34</v>
      </c>
      <c r="H91" s="58">
        <v>17.91</v>
      </c>
      <c r="I91" s="58">
        <v>1.77</v>
      </c>
      <c r="J91" s="58">
        <v>0.05</v>
      </c>
      <c r="K91" s="58">
        <v>0.72</v>
      </c>
      <c r="L91" s="58">
        <v>2.81</v>
      </c>
      <c r="M91" s="58">
        <v>3.48</v>
      </c>
      <c r="N91" s="58">
        <v>2.96</v>
      </c>
      <c r="O91" s="58"/>
      <c r="P91" s="58"/>
      <c r="Q91" s="58">
        <v>1.4</v>
      </c>
      <c r="S91" s="58">
        <v>46.67</v>
      </c>
      <c r="T91" s="58">
        <v>1.58</v>
      </c>
      <c r="U91" s="58">
        <v>10.41</v>
      </c>
      <c r="V91" s="58">
        <v>9.92</v>
      </c>
      <c r="W91" s="58">
        <v>0.25</v>
      </c>
      <c r="X91" s="58">
        <v>16.079999999999998</v>
      </c>
      <c r="Y91" s="58">
        <v>10.99</v>
      </c>
      <c r="Z91" s="58">
        <v>1.74</v>
      </c>
      <c r="AA91" s="58">
        <v>1.0900000000000001</v>
      </c>
      <c r="AB91" s="58"/>
      <c r="AD91" s="59"/>
      <c r="AE91" s="60"/>
      <c r="AF91" s="61"/>
      <c r="AG91" s="59"/>
      <c r="AH91" s="59"/>
      <c r="AI91" s="59"/>
      <c r="AJ91" s="60"/>
      <c r="AK91" s="62"/>
      <c r="AL91" s="62"/>
      <c r="AM91" s="62"/>
      <c r="AN91" s="62"/>
      <c r="AO91" s="62"/>
      <c r="AP91" s="62"/>
      <c r="AQ91" s="63"/>
      <c r="AR91" s="62"/>
      <c r="AS91" s="62"/>
      <c r="AT91" s="63"/>
      <c r="AU91" s="59"/>
      <c r="AV91" s="59"/>
      <c r="AW91" s="59"/>
      <c r="AX91" s="59"/>
      <c r="AY91" s="59"/>
      <c r="AZ91" s="59"/>
      <c r="BA91" s="60"/>
      <c r="BB91" s="64"/>
      <c r="BC91" s="64"/>
      <c r="BD91" s="59"/>
      <c r="BE91" s="59"/>
      <c r="BF91" s="59"/>
      <c r="BG91" s="59"/>
      <c r="BH91" s="59"/>
      <c r="BI91" s="59"/>
      <c r="BJ91" s="59"/>
      <c r="BK91" s="59"/>
      <c r="BL91" s="57"/>
      <c r="BM91" s="57"/>
      <c r="BN91" s="57"/>
      <c r="BO91" s="57"/>
      <c r="BP91" s="57"/>
      <c r="BQ91" s="57"/>
      <c r="BR91" s="57"/>
      <c r="BS91" s="57"/>
      <c r="BT91" s="57"/>
      <c r="BU91" s="57"/>
      <c r="BV91" s="57"/>
      <c r="BW91" s="57"/>
      <c r="BX91" s="57"/>
      <c r="CA91" s="57"/>
      <c r="CB91" s="57"/>
      <c r="CC91" s="57"/>
      <c r="CD91" s="57"/>
      <c r="CE91" s="57"/>
      <c r="CF91" s="57"/>
      <c r="CG91" s="57"/>
      <c r="CH91" s="57"/>
      <c r="CI91" s="57"/>
      <c r="CJ91" s="57"/>
      <c r="CK91" s="57"/>
      <c r="CL91" s="57"/>
      <c r="CP91"/>
      <c r="CQ91"/>
      <c r="CR91"/>
      <c r="CS91"/>
      <c r="CT91"/>
      <c r="CU91"/>
      <c r="CV91"/>
      <c r="CW91"/>
      <c r="CX91"/>
      <c r="CY91"/>
      <c r="CZ91"/>
      <c r="EM91" s="57"/>
      <c r="EN91" s="57"/>
      <c r="EO91" s="57"/>
      <c r="EP91" s="57"/>
      <c r="EQ91" s="57"/>
      <c r="ER91" s="57"/>
      <c r="ES91" s="57"/>
      <c r="ET91" s="57"/>
      <c r="EU91" s="57"/>
      <c r="EV91" s="57"/>
      <c r="EW91" s="57"/>
      <c r="FG91" s="65"/>
      <c r="FH91" s="65"/>
      <c r="FL91" s="57"/>
      <c r="FX91" s="57"/>
      <c r="FY91" s="57"/>
      <c r="FZ91" s="57"/>
      <c r="GA91" s="66"/>
      <c r="GB91" s="66"/>
      <c r="GE91" s="66"/>
      <c r="GG91" s="57"/>
    </row>
    <row r="92" spans="1:189" s="56" customFormat="1" ht="18" customHeight="1" x14ac:dyDescent="0.3">
      <c r="A92" s="56" t="s">
        <v>1014</v>
      </c>
      <c r="B92" s="56" t="s">
        <v>1009</v>
      </c>
      <c r="C92" s="57">
        <v>850</v>
      </c>
      <c r="D92" s="57">
        <v>2</v>
      </c>
      <c r="E92" s="56">
        <f t="shared" si="1"/>
        <v>1123.1500000000001</v>
      </c>
      <c r="F92" s="58">
        <v>67.349999999999994</v>
      </c>
      <c r="G92" s="58">
        <v>0.28999999999999998</v>
      </c>
      <c r="H92" s="58">
        <v>18.52</v>
      </c>
      <c r="I92" s="58">
        <v>2.33</v>
      </c>
      <c r="J92" s="58">
        <v>0.06</v>
      </c>
      <c r="K92" s="58">
        <v>0.43</v>
      </c>
      <c r="L92" s="58">
        <v>2.84</v>
      </c>
      <c r="M92" s="58">
        <v>3.57</v>
      </c>
      <c r="N92" s="58">
        <v>2.88</v>
      </c>
      <c r="O92" s="58"/>
      <c r="P92" s="58"/>
      <c r="Q92" s="58">
        <v>1.73</v>
      </c>
      <c r="S92" s="58">
        <v>45.2</v>
      </c>
      <c r="T92" s="58">
        <v>1.93</v>
      </c>
      <c r="U92" s="58">
        <v>11.03</v>
      </c>
      <c r="V92" s="58">
        <v>14.73</v>
      </c>
      <c r="W92" s="58">
        <v>0.26</v>
      </c>
      <c r="X92" s="58">
        <v>12.9</v>
      </c>
      <c r="Y92" s="58">
        <v>10.67</v>
      </c>
      <c r="Z92" s="58">
        <v>1.71</v>
      </c>
      <c r="AA92" s="58">
        <v>1.03</v>
      </c>
      <c r="AB92" s="58"/>
      <c r="AD92" s="59"/>
      <c r="AE92" s="60"/>
      <c r="AF92" s="61"/>
      <c r="AG92" s="59"/>
      <c r="AH92" s="59"/>
      <c r="AI92" s="59"/>
      <c r="AJ92" s="60"/>
      <c r="AK92" s="62"/>
      <c r="AL92" s="62"/>
      <c r="AM92" s="62"/>
      <c r="AN92" s="62"/>
      <c r="AO92" s="62"/>
      <c r="AP92" s="62"/>
      <c r="AQ92" s="63"/>
      <c r="AR92" s="62"/>
      <c r="AS92" s="62"/>
      <c r="AT92" s="63"/>
      <c r="AU92" s="59"/>
      <c r="AV92" s="59"/>
      <c r="AW92" s="59"/>
      <c r="AX92" s="59"/>
      <c r="AY92" s="59"/>
      <c r="AZ92" s="59"/>
      <c r="BA92" s="60"/>
      <c r="BB92" s="64"/>
      <c r="BC92" s="64"/>
      <c r="BD92" s="59"/>
      <c r="BE92" s="59"/>
      <c r="BF92" s="59"/>
      <c r="BG92" s="59"/>
      <c r="BH92" s="59"/>
      <c r="BI92" s="59"/>
      <c r="BJ92" s="59"/>
      <c r="BK92" s="59"/>
      <c r="BL92" s="57"/>
      <c r="BM92" s="57"/>
      <c r="BN92" s="57"/>
      <c r="BO92" s="57"/>
      <c r="BP92" s="57"/>
      <c r="BQ92" s="57"/>
      <c r="BR92" s="57"/>
      <c r="BS92" s="57"/>
      <c r="BT92" s="57"/>
      <c r="BU92" s="57"/>
      <c r="BV92" s="57"/>
      <c r="BW92" s="57"/>
      <c r="BX92" s="57"/>
      <c r="CA92" s="57"/>
      <c r="CB92" s="57"/>
      <c r="CC92" s="57"/>
      <c r="CD92" s="57"/>
      <c r="CE92" s="57"/>
      <c r="CF92" s="57"/>
      <c r="CG92" s="57"/>
      <c r="CH92" s="57"/>
      <c r="CI92" s="57"/>
      <c r="CJ92" s="57"/>
      <c r="CK92" s="57"/>
      <c r="CL92" s="57"/>
      <c r="CP92"/>
      <c r="CQ92"/>
      <c r="CR92"/>
      <c r="CS92"/>
      <c r="CT92"/>
      <c r="CU92"/>
      <c r="CV92"/>
      <c r="CW92"/>
      <c r="CX92"/>
      <c r="CY92"/>
      <c r="CZ92"/>
      <c r="EM92" s="57"/>
      <c r="EN92" s="57"/>
      <c r="EO92" s="57"/>
      <c r="EP92" s="57"/>
      <c r="EQ92" s="57"/>
      <c r="ER92" s="57"/>
      <c r="ES92" s="57"/>
      <c r="ET92" s="57"/>
      <c r="EU92" s="57"/>
      <c r="EV92" s="57"/>
      <c r="EW92" s="57"/>
      <c r="FG92" s="65"/>
      <c r="FH92" s="65"/>
      <c r="FL92" s="57"/>
      <c r="FX92" s="57"/>
      <c r="FY92" s="57"/>
      <c r="FZ92" s="57"/>
      <c r="GA92" s="66"/>
      <c r="GB92" s="66"/>
      <c r="GE92" s="66"/>
      <c r="GG92" s="57"/>
    </row>
    <row r="93" spans="1:189" s="56" customFormat="1" ht="18" customHeight="1" x14ac:dyDescent="0.3">
      <c r="A93" s="56" t="s">
        <v>1014</v>
      </c>
      <c r="B93" s="56" t="s">
        <v>1009</v>
      </c>
      <c r="C93" s="57">
        <v>800</v>
      </c>
      <c r="D93" s="57">
        <v>2</v>
      </c>
      <c r="E93" s="56">
        <f t="shared" si="1"/>
        <v>1073.1500000000001</v>
      </c>
      <c r="F93" s="58">
        <v>70.319999999999993</v>
      </c>
      <c r="G93" s="58">
        <v>0.23</v>
      </c>
      <c r="H93" s="58">
        <v>13.34</v>
      </c>
      <c r="I93" s="58">
        <v>1.8</v>
      </c>
      <c r="J93" s="58">
        <v>0.04</v>
      </c>
      <c r="K93" s="58">
        <v>0.32</v>
      </c>
      <c r="L93" s="58">
        <v>2.0499999999999998</v>
      </c>
      <c r="M93" s="58">
        <v>3.06</v>
      </c>
      <c r="N93" s="58">
        <v>3.14</v>
      </c>
      <c r="O93" s="58"/>
      <c r="P93" s="58"/>
      <c r="Q93" s="58">
        <v>5.69</v>
      </c>
      <c r="S93" s="58">
        <v>45.47</v>
      </c>
      <c r="T93" s="58">
        <v>1.77</v>
      </c>
      <c r="U93" s="58">
        <v>11.58</v>
      </c>
      <c r="V93" s="58">
        <v>15.24</v>
      </c>
      <c r="W93" s="58">
        <v>0.27</v>
      </c>
      <c r="X93" s="58">
        <v>11.77</v>
      </c>
      <c r="Y93" s="58">
        <v>10.46</v>
      </c>
      <c r="Z93" s="58">
        <v>1.62</v>
      </c>
      <c r="AA93" s="58">
        <v>0.56999999999999995</v>
      </c>
      <c r="AB93" s="58"/>
      <c r="AD93" s="59"/>
      <c r="AE93" s="60"/>
      <c r="AF93" s="61"/>
      <c r="AG93" s="59"/>
      <c r="AH93" s="59"/>
      <c r="AI93" s="59"/>
      <c r="AJ93" s="60"/>
      <c r="AK93" s="62"/>
      <c r="AL93" s="62"/>
      <c r="AM93" s="62"/>
      <c r="AN93" s="62"/>
      <c r="AO93" s="62"/>
      <c r="AP93" s="62"/>
      <c r="AQ93" s="63"/>
      <c r="AR93" s="62"/>
      <c r="AS93" s="62"/>
      <c r="AT93" s="63"/>
      <c r="AU93" s="59"/>
      <c r="AV93" s="59"/>
      <c r="AW93" s="59"/>
      <c r="AX93" s="59"/>
      <c r="AY93" s="59"/>
      <c r="AZ93" s="59"/>
      <c r="BA93" s="60"/>
      <c r="BB93" s="64"/>
      <c r="BC93" s="64"/>
      <c r="BD93" s="59"/>
      <c r="BE93" s="59"/>
      <c r="BF93" s="59"/>
      <c r="BG93" s="59"/>
      <c r="BH93" s="59"/>
      <c r="BI93" s="59"/>
      <c r="BJ93" s="59"/>
      <c r="BK93" s="59"/>
      <c r="BL93" s="57"/>
      <c r="BM93" s="57"/>
      <c r="BN93" s="57"/>
      <c r="BO93" s="57"/>
      <c r="BP93" s="57"/>
      <c r="BQ93" s="57"/>
      <c r="BR93" s="57"/>
      <c r="BS93" s="57"/>
      <c r="BT93" s="57"/>
      <c r="BU93" s="57"/>
      <c r="BV93" s="57"/>
      <c r="BW93" s="57"/>
      <c r="BX93" s="57"/>
      <c r="CA93" s="57"/>
      <c r="CB93" s="57"/>
      <c r="CC93" s="57"/>
      <c r="CD93" s="57"/>
      <c r="CE93" s="57"/>
      <c r="CF93" s="57"/>
      <c r="CG93" s="57"/>
      <c r="CH93" s="57"/>
      <c r="CI93" s="57"/>
      <c r="CJ93" s="57"/>
      <c r="CK93" s="57"/>
      <c r="CL93" s="57"/>
      <c r="CP93"/>
      <c r="CQ93"/>
      <c r="CR93"/>
      <c r="CS93"/>
      <c r="CT93"/>
      <c r="CU93"/>
      <c r="CV93"/>
      <c r="CW93"/>
      <c r="CX93"/>
      <c r="CY93"/>
      <c r="CZ93"/>
      <c r="EM93" s="57"/>
      <c r="EN93" s="57"/>
      <c r="EO93" s="57"/>
      <c r="EP93" s="57"/>
      <c r="EQ93" s="57"/>
      <c r="ER93" s="57"/>
      <c r="ES93" s="57"/>
      <c r="ET93" s="57"/>
      <c r="EU93" s="57"/>
      <c r="EV93" s="57"/>
      <c r="EW93" s="57"/>
      <c r="FG93" s="65"/>
      <c r="FH93" s="65"/>
      <c r="FL93" s="57"/>
      <c r="FX93" s="57"/>
      <c r="FY93" s="57"/>
      <c r="FZ93" s="57"/>
      <c r="GA93" s="66"/>
      <c r="GB93" s="66"/>
      <c r="GE93" s="66"/>
      <c r="GG93" s="57"/>
    </row>
    <row r="94" spans="1:189" s="56" customFormat="1" ht="18" customHeight="1" x14ac:dyDescent="0.3">
      <c r="A94" s="56" t="s">
        <v>1014</v>
      </c>
      <c r="B94" s="56" t="s">
        <v>1009</v>
      </c>
      <c r="C94" s="57">
        <v>800</v>
      </c>
      <c r="D94" s="57">
        <v>2</v>
      </c>
      <c r="E94" s="56">
        <f t="shared" si="1"/>
        <v>1073.1500000000001</v>
      </c>
      <c r="F94" s="58">
        <v>74.17</v>
      </c>
      <c r="G94" s="58">
        <v>0.19</v>
      </c>
      <c r="H94" s="58">
        <v>11.71</v>
      </c>
      <c r="I94" s="58">
        <v>1.36</v>
      </c>
      <c r="J94" s="58">
        <v>0.02</v>
      </c>
      <c r="K94" s="58">
        <v>0.23</v>
      </c>
      <c r="L94" s="58">
        <v>1.45</v>
      </c>
      <c r="M94" s="58">
        <v>2.72</v>
      </c>
      <c r="N94" s="58">
        <v>4.12</v>
      </c>
      <c r="O94" s="58"/>
      <c r="P94" s="58"/>
      <c r="Q94" s="58">
        <v>4.03</v>
      </c>
      <c r="S94" s="58">
        <v>46.05</v>
      </c>
      <c r="T94" s="58">
        <v>1.87</v>
      </c>
      <c r="U94" s="58">
        <v>11.03</v>
      </c>
      <c r="V94" s="58">
        <v>16.309999999999999</v>
      </c>
      <c r="W94" s="58">
        <v>0.25</v>
      </c>
      <c r="X94" s="58">
        <v>10.65</v>
      </c>
      <c r="Y94" s="58">
        <v>9.76</v>
      </c>
      <c r="Z94" s="58">
        <v>1.6</v>
      </c>
      <c r="AA94" s="58">
        <v>0.68</v>
      </c>
      <c r="AB94" s="58"/>
      <c r="AD94" s="59"/>
      <c r="AE94" s="60"/>
      <c r="AF94" s="61"/>
      <c r="AG94" s="59"/>
      <c r="AH94" s="59"/>
      <c r="AI94" s="59"/>
      <c r="AJ94" s="60"/>
      <c r="AK94" s="62"/>
      <c r="AL94" s="62"/>
      <c r="AM94" s="62"/>
      <c r="AN94" s="62"/>
      <c r="AO94" s="62"/>
      <c r="AP94" s="62"/>
      <c r="AQ94" s="63"/>
      <c r="AR94" s="62"/>
      <c r="AS94" s="62"/>
      <c r="AT94" s="63"/>
      <c r="AU94" s="59"/>
      <c r="AV94" s="59"/>
      <c r="AW94" s="59"/>
      <c r="AX94" s="59"/>
      <c r="AY94" s="59"/>
      <c r="AZ94" s="59"/>
      <c r="BA94" s="60"/>
      <c r="BB94" s="64"/>
      <c r="BC94" s="64"/>
      <c r="BD94" s="59"/>
      <c r="BE94" s="59"/>
      <c r="BF94" s="59"/>
      <c r="BG94" s="59"/>
      <c r="BH94" s="59"/>
      <c r="BI94" s="59"/>
      <c r="BJ94" s="59"/>
      <c r="BK94" s="59"/>
      <c r="BL94" s="57"/>
      <c r="BM94" s="57"/>
      <c r="BN94" s="57"/>
      <c r="BO94" s="57"/>
      <c r="BP94" s="57"/>
      <c r="BQ94" s="57"/>
      <c r="BR94" s="57"/>
      <c r="BS94" s="57"/>
      <c r="BT94" s="57"/>
      <c r="BU94" s="57"/>
      <c r="BV94" s="57"/>
      <c r="BW94" s="57"/>
      <c r="BX94" s="57"/>
      <c r="CA94" s="57"/>
      <c r="CB94" s="57"/>
      <c r="CC94" s="57"/>
      <c r="CD94" s="57"/>
      <c r="CE94" s="57"/>
      <c r="CF94" s="57"/>
      <c r="CG94" s="57"/>
      <c r="CH94" s="57"/>
      <c r="CI94" s="57"/>
      <c r="CJ94" s="57"/>
      <c r="CK94" s="57"/>
      <c r="CL94" s="57"/>
      <c r="CP94"/>
      <c r="CQ94"/>
      <c r="CR94"/>
      <c r="CS94"/>
      <c r="CT94"/>
      <c r="CU94"/>
      <c r="CV94"/>
      <c r="CW94"/>
      <c r="CX94"/>
      <c r="CY94"/>
      <c r="CZ94"/>
      <c r="EM94" s="57"/>
      <c r="EN94" s="57"/>
      <c r="EO94" s="57"/>
      <c r="EP94" s="57"/>
      <c r="EQ94" s="57"/>
      <c r="ER94" s="57"/>
      <c r="ES94" s="57"/>
      <c r="ET94" s="57"/>
      <c r="EU94" s="57"/>
      <c r="EV94" s="57"/>
      <c r="EW94" s="57"/>
      <c r="FG94" s="65"/>
      <c r="FH94" s="65"/>
      <c r="FL94" s="57"/>
      <c r="FX94" s="57"/>
      <c r="FY94" s="57"/>
      <c r="FZ94" s="57"/>
      <c r="GA94" s="66"/>
      <c r="GB94" s="66"/>
      <c r="GE94" s="66"/>
      <c r="GG94" s="57"/>
    </row>
    <row r="95" spans="1:189" s="56" customFormat="1" ht="18" customHeight="1" x14ac:dyDescent="0.3">
      <c r="A95" s="56" t="s">
        <v>1015</v>
      </c>
      <c r="B95" s="56" t="s">
        <v>1009</v>
      </c>
      <c r="C95" s="57">
        <v>800</v>
      </c>
      <c r="D95" s="57">
        <v>15</v>
      </c>
      <c r="E95" s="56">
        <f t="shared" si="1"/>
        <v>1073.1500000000001</v>
      </c>
      <c r="F95" s="58">
        <v>68.8</v>
      </c>
      <c r="G95" s="58">
        <v>0.52</v>
      </c>
      <c r="H95" s="58">
        <v>16.97</v>
      </c>
      <c r="I95" s="58">
        <v>2.48</v>
      </c>
      <c r="J95" s="58"/>
      <c r="K95" s="58">
        <v>2.14</v>
      </c>
      <c r="L95" s="58">
        <v>1.27</v>
      </c>
      <c r="M95" s="58">
        <v>3.92</v>
      </c>
      <c r="N95" s="58">
        <v>3.48</v>
      </c>
      <c r="O95" s="58"/>
      <c r="P95" s="58">
        <v>0.42</v>
      </c>
      <c r="Q95" s="58">
        <f>IF(100-SUM(F95:P95)&lt;0,0,100-SUM(F95:P95))</f>
        <v>0</v>
      </c>
      <c r="S95" s="58">
        <v>41.01</v>
      </c>
      <c r="T95" s="58">
        <v>0.66</v>
      </c>
      <c r="U95" s="58">
        <v>19.97</v>
      </c>
      <c r="V95" s="58">
        <v>20.3</v>
      </c>
      <c r="W95" s="58">
        <v>0.8</v>
      </c>
      <c r="X95" s="58">
        <v>5.97</v>
      </c>
      <c r="Y95" s="58">
        <v>6.9</v>
      </c>
      <c r="Z95" s="58">
        <v>1.99</v>
      </c>
      <c r="AA95" s="58">
        <v>0.38</v>
      </c>
      <c r="AB95" s="58"/>
      <c r="AD95" s="59"/>
      <c r="AE95" s="60"/>
      <c r="AF95" s="61"/>
      <c r="AG95" s="59"/>
      <c r="AH95" s="59"/>
      <c r="AI95" s="59"/>
      <c r="AJ95" s="60"/>
      <c r="AK95" s="62"/>
      <c r="AL95" s="62"/>
      <c r="AM95" s="62"/>
      <c r="AN95" s="62"/>
      <c r="AO95" s="62"/>
      <c r="AP95" s="62"/>
      <c r="AQ95" s="63"/>
      <c r="AR95" s="62"/>
      <c r="AS95" s="62"/>
      <c r="AT95" s="63"/>
      <c r="AU95" s="59"/>
      <c r="AV95" s="59"/>
      <c r="AW95" s="59"/>
      <c r="AX95" s="59"/>
      <c r="AY95" s="59"/>
      <c r="AZ95" s="59"/>
      <c r="BA95" s="60"/>
      <c r="BB95" s="64"/>
      <c r="BC95" s="64"/>
      <c r="BD95" s="59"/>
      <c r="BE95" s="59"/>
      <c r="BF95" s="59"/>
      <c r="BG95" s="59"/>
      <c r="BH95" s="59"/>
      <c r="BI95" s="59"/>
      <c r="BJ95" s="59"/>
      <c r="BK95" s="59"/>
      <c r="BL95" s="57"/>
      <c r="BM95" s="57"/>
      <c r="BN95" s="57"/>
      <c r="BO95" s="57"/>
      <c r="BP95" s="57"/>
      <c r="BQ95" s="57"/>
      <c r="BR95" s="57"/>
      <c r="BS95" s="57"/>
      <c r="BT95" s="57"/>
      <c r="BU95" s="57"/>
      <c r="BV95" s="57"/>
      <c r="BW95" s="57"/>
      <c r="BX95" s="57"/>
      <c r="CA95" s="57"/>
      <c r="CB95" s="57"/>
      <c r="CC95" s="57"/>
      <c r="CD95" s="57"/>
      <c r="CE95" s="57"/>
      <c r="CF95" s="57"/>
      <c r="CG95" s="57"/>
      <c r="CH95" s="57"/>
      <c r="CI95" s="57"/>
      <c r="CJ95" s="57"/>
      <c r="CK95" s="57"/>
      <c r="CL95" s="57"/>
      <c r="CP95"/>
      <c r="CQ95"/>
      <c r="CR95"/>
      <c r="CS95"/>
      <c r="CT95"/>
      <c r="CU95"/>
      <c r="CV95"/>
      <c r="CW95"/>
      <c r="CX95"/>
      <c r="CY95"/>
      <c r="CZ95"/>
      <c r="EM95" s="57"/>
      <c r="EN95" s="57"/>
      <c r="EO95" s="57"/>
      <c r="EP95" s="57"/>
      <c r="EQ95" s="57"/>
      <c r="ER95" s="57"/>
      <c r="ES95" s="57"/>
      <c r="ET95" s="57"/>
      <c r="EU95" s="57"/>
      <c r="EV95" s="57"/>
      <c r="EW95" s="57"/>
      <c r="FG95" s="65"/>
      <c r="FH95" s="65"/>
      <c r="FL95" s="57"/>
      <c r="FX95" s="57"/>
      <c r="FY95" s="57"/>
      <c r="FZ95" s="57"/>
      <c r="GA95" s="66"/>
      <c r="GB95" s="66"/>
      <c r="GE95" s="66"/>
      <c r="GG95" s="57"/>
    </row>
    <row r="96" spans="1:189" s="56" customFormat="1" ht="18" customHeight="1" x14ac:dyDescent="0.3">
      <c r="A96" s="56" t="s">
        <v>1016</v>
      </c>
      <c r="B96" s="56" t="s">
        <v>1009</v>
      </c>
      <c r="C96" s="57">
        <v>1000</v>
      </c>
      <c r="D96" s="57">
        <v>3.0270000000000001</v>
      </c>
      <c r="E96" s="56">
        <f t="shared" si="1"/>
        <v>1273.1500000000001</v>
      </c>
      <c r="F96" s="58">
        <v>53</v>
      </c>
      <c r="G96" s="58">
        <v>0.51</v>
      </c>
      <c r="H96" s="58">
        <v>16.7</v>
      </c>
      <c r="I96" s="58">
        <v>4.84</v>
      </c>
      <c r="J96" s="58"/>
      <c r="K96" s="58">
        <v>3.4</v>
      </c>
      <c r="L96" s="58">
        <v>5.16</v>
      </c>
      <c r="M96" s="58">
        <v>3.8</v>
      </c>
      <c r="N96" s="58">
        <v>1.29</v>
      </c>
      <c r="O96" s="58"/>
      <c r="P96" s="58"/>
      <c r="Q96" s="58">
        <v>6.4</v>
      </c>
      <c r="S96" s="58">
        <v>42.9</v>
      </c>
      <c r="T96" s="58">
        <v>1.51</v>
      </c>
      <c r="U96" s="58">
        <v>12.2</v>
      </c>
      <c r="V96" s="58">
        <v>9.0500000000000007</v>
      </c>
      <c r="W96" s="58"/>
      <c r="X96" s="58">
        <v>16.2</v>
      </c>
      <c r="Y96" s="58">
        <v>10.97</v>
      </c>
      <c r="Z96" s="58">
        <v>2.42</v>
      </c>
      <c r="AA96" s="58">
        <v>0.41</v>
      </c>
      <c r="AB96" s="58"/>
      <c r="AD96" s="59"/>
      <c r="AE96" s="60"/>
      <c r="AF96" s="61"/>
      <c r="AG96" s="59"/>
      <c r="AH96" s="59"/>
      <c r="AI96" s="59"/>
      <c r="AJ96" s="60"/>
      <c r="AK96" s="62"/>
      <c r="AL96" s="62"/>
      <c r="AM96" s="62"/>
      <c r="AN96" s="62"/>
      <c r="AO96" s="62"/>
      <c r="AP96" s="62"/>
      <c r="AQ96" s="63"/>
      <c r="AR96" s="62"/>
      <c r="AS96" s="62"/>
      <c r="AT96" s="63"/>
      <c r="AU96" s="59"/>
      <c r="AV96" s="59"/>
      <c r="AW96" s="59"/>
      <c r="AX96" s="59"/>
      <c r="AY96" s="59"/>
      <c r="AZ96" s="59"/>
      <c r="BA96" s="60"/>
      <c r="BB96" s="64"/>
      <c r="BC96" s="64"/>
      <c r="BD96" s="59"/>
      <c r="BE96" s="59"/>
      <c r="BF96" s="59"/>
      <c r="BG96" s="59"/>
      <c r="BH96" s="59"/>
      <c r="BI96" s="59"/>
      <c r="BJ96" s="59"/>
      <c r="BK96" s="59"/>
      <c r="BL96" s="57"/>
      <c r="BM96" s="57"/>
      <c r="BN96" s="57"/>
      <c r="BO96" s="57"/>
      <c r="BP96" s="57"/>
      <c r="BQ96" s="57"/>
      <c r="BR96" s="57"/>
      <c r="BS96" s="57"/>
      <c r="BT96" s="57"/>
      <c r="BU96" s="57"/>
      <c r="BV96" s="57"/>
      <c r="BW96" s="57"/>
      <c r="BX96" s="57"/>
      <c r="CA96" s="57"/>
      <c r="CB96" s="57"/>
      <c r="CC96" s="57"/>
      <c r="CD96" s="57"/>
      <c r="CE96" s="57"/>
      <c r="CF96" s="57"/>
      <c r="CG96" s="57"/>
      <c r="CH96" s="57"/>
      <c r="CI96" s="57"/>
      <c r="CJ96" s="57"/>
      <c r="CK96" s="57"/>
      <c r="CL96" s="57"/>
      <c r="CP96"/>
      <c r="CQ96"/>
      <c r="CR96"/>
      <c r="CS96"/>
      <c r="CT96"/>
      <c r="CU96"/>
      <c r="CV96"/>
      <c r="CW96"/>
      <c r="CX96"/>
      <c r="CY96"/>
      <c r="CZ96"/>
      <c r="EM96" s="57"/>
      <c r="EN96" s="57"/>
      <c r="EO96" s="57"/>
      <c r="EP96" s="57"/>
      <c r="EQ96" s="57"/>
      <c r="ER96" s="57"/>
      <c r="ES96" s="57"/>
      <c r="ET96" s="57"/>
      <c r="EU96" s="57"/>
      <c r="EV96" s="57"/>
      <c r="EW96" s="57"/>
      <c r="FG96" s="65"/>
      <c r="FH96" s="65"/>
      <c r="FL96" s="57"/>
      <c r="FX96" s="57"/>
      <c r="FY96" s="57"/>
      <c r="FZ96" s="57"/>
      <c r="GA96" s="66"/>
      <c r="GB96" s="66"/>
      <c r="GE96" s="66"/>
      <c r="GG96" s="57"/>
    </row>
    <row r="97" spans="1:189" s="56" customFormat="1" ht="18" customHeight="1" x14ac:dyDescent="0.3">
      <c r="A97" s="56" t="s">
        <v>1016</v>
      </c>
      <c r="B97" s="56" t="s">
        <v>1009</v>
      </c>
      <c r="C97" s="57">
        <v>900</v>
      </c>
      <c r="D97" s="57">
        <v>2.851</v>
      </c>
      <c r="E97" s="56">
        <f t="shared" si="1"/>
        <v>1173.1500000000001</v>
      </c>
      <c r="F97" s="58">
        <v>58.7</v>
      </c>
      <c r="G97" s="58">
        <v>0.51</v>
      </c>
      <c r="H97" s="58">
        <v>15.5</v>
      </c>
      <c r="I97" s="58">
        <v>3.01</v>
      </c>
      <c r="J97" s="58"/>
      <c r="K97" s="58">
        <v>1.6</v>
      </c>
      <c r="L97" s="58">
        <v>4.4800000000000004</v>
      </c>
      <c r="M97" s="58">
        <v>3.5</v>
      </c>
      <c r="N97" s="58">
        <v>1.63</v>
      </c>
      <c r="O97" s="58"/>
      <c r="P97" s="58"/>
      <c r="Q97" s="58">
        <v>6.6</v>
      </c>
      <c r="S97" s="58">
        <v>44.9</v>
      </c>
      <c r="T97" s="58">
        <v>1.55</v>
      </c>
      <c r="U97" s="58">
        <v>10.9</v>
      </c>
      <c r="V97" s="58">
        <v>8.6999999999999993</v>
      </c>
      <c r="W97" s="58"/>
      <c r="X97" s="58">
        <v>16.600000000000001</v>
      </c>
      <c r="Y97" s="58">
        <v>11.18</v>
      </c>
      <c r="Z97" s="58">
        <v>2.1</v>
      </c>
      <c r="AA97" s="58">
        <v>0.4</v>
      </c>
      <c r="AB97" s="58"/>
      <c r="AD97" s="59"/>
      <c r="AE97" s="60"/>
      <c r="AF97" s="61"/>
      <c r="AG97" s="59"/>
      <c r="AH97" s="59"/>
      <c r="AI97" s="59"/>
      <c r="AJ97" s="60"/>
      <c r="AK97" s="62"/>
      <c r="AL97" s="62"/>
      <c r="AM97" s="62"/>
      <c r="AN97" s="62"/>
      <c r="AO97" s="62"/>
      <c r="AP97" s="62"/>
      <c r="AQ97" s="63"/>
      <c r="AR97" s="62"/>
      <c r="AS97" s="62"/>
      <c r="AT97" s="63"/>
      <c r="AU97" s="59"/>
      <c r="AV97" s="59"/>
      <c r="AW97" s="59"/>
      <c r="AX97" s="59"/>
      <c r="AY97" s="59"/>
      <c r="AZ97" s="59"/>
      <c r="BA97" s="60"/>
      <c r="BB97" s="64"/>
      <c r="BC97" s="64"/>
      <c r="BD97" s="59"/>
      <c r="BE97" s="59"/>
      <c r="BF97" s="59"/>
      <c r="BG97" s="59"/>
      <c r="BH97" s="59"/>
      <c r="BI97" s="59"/>
      <c r="BJ97" s="59"/>
      <c r="BK97" s="59"/>
      <c r="BL97" s="57"/>
      <c r="BM97" s="57"/>
      <c r="BN97" s="57"/>
      <c r="BO97" s="57"/>
      <c r="BP97" s="57"/>
      <c r="BQ97" s="57"/>
      <c r="BR97" s="57"/>
      <c r="BS97" s="57"/>
      <c r="BT97" s="57"/>
      <c r="BU97" s="57"/>
      <c r="BV97" s="57"/>
      <c r="BW97" s="57"/>
      <c r="BX97" s="57"/>
      <c r="CA97" s="57"/>
      <c r="CB97" s="57"/>
      <c r="CC97" s="57"/>
      <c r="CD97" s="57"/>
      <c r="CE97" s="57"/>
      <c r="CF97" s="57"/>
      <c r="CG97" s="57"/>
      <c r="CH97" s="57"/>
      <c r="CI97" s="57"/>
      <c r="CJ97" s="57"/>
      <c r="CK97" s="57"/>
      <c r="CL97" s="57"/>
      <c r="CP97"/>
      <c r="CQ97"/>
      <c r="CR97"/>
      <c r="CS97"/>
      <c r="CT97"/>
      <c r="CU97"/>
      <c r="CV97"/>
      <c r="CW97"/>
      <c r="CX97"/>
      <c r="CY97"/>
      <c r="CZ97"/>
      <c r="EM97" s="57"/>
      <c r="EN97" s="57"/>
      <c r="EO97" s="57"/>
      <c r="EP97" s="57"/>
      <c r="EQ97" s="57"/>
      <c r="ER97" s="57"/>
      <c r="ES97" s="57"/>
      <c r="ET97" s="57"/>
      <c r="EU97" s="57"/>
      <c r="EV97" s="57"/>
      <c r="EW97" s="57"/>
      <c r="FG97" s="65"/>
      <c r="FH97" s="65"/>
      <c r="FL97" s="57"/>
      <c r="FX97" s="57"/>
      <c r="FY97" s="57"/>
      <c r="FZ97" s="57"/>
      <c r="GA97" s="66"/>
      <c r="GB97" s="66"/>
      <c r="GE97" s="66"/>
      <c r="GG97" s="57"/>
    </row>
    <row r="98" spans="1:189" s="56" customFormat="1" ht="18" customHeight="1" x14ac:dyDescent="0.3">
      <c r="A98" s="56" t="s">
        <v>1016</v>
      </c>
      <c r="B98" s="56" t="s">
        <v>1009</v>
      </c>
      <c r="C98" s="57">
        <v>950</v>
      </c>
      <c r="D98" s="57">
        <v>2.806</v>
      </c>
      <c r="E98" s="56">
        <f t="shared" si="1"/>
        <v>1223.1500000000001</v>
      </c>
      <c r="F98" s="58">
        <v>56.8</v>
      </c>
      <c r="G98" s="58">
        <v>0.32</v>
      </c>
      <c r="H98" s="58">
        <v>17.7</v>
      </c>
      <c r="I98" s="58">
        <v>3.01</v>
      </c>
      <c r="J98" s="58"/>
      <c r="K98" s="58">
        <v>2.4</v>
      </c>
      <c r="L98" s="58">
        <v>5.32</v>
      </c>
      <c r="M98" s="58">
        <v>3.3</v>
      </c>
      <c r="N98" s="58">
        <v>1.41</v>
      </c>
      <c r="O98" s="58"/>
      <c r="P98" s="58"/>
      <c r="Q98" s="58">
        <v>6</v>
      </c>
      <c r="S98" s="58">
        <v>43.4</v>
      </c>
      <c r="T98" s="58">
        <v>1.59</v>
      </c>
      <c r="U98" s="58">
        <v>12.3</v>
      </c>
      <c r="V98" s="58">
        <v>9.39</v>
      </c>
      <c r="W98" s="58"/>
      <c r="X98" s="58">
        <v>16.2</v>
      </c>
      <c r="Y98" s="58">
        <v>10.99</v>
      </c>
      <c r="Z98" s="58">
        <v>2.4</v>
      </c>
      <c r="AA98" s="58">
        <v>0.37</v>
      </c>
      <c r="AB98" s="58"/>
      <c r="AD98" s="59"/>
      <c r="AE98" s="60"/>
      <c r="AF98" s="61"/>
      <c r="AG98" s="59"/>
      <c r="AH98" s="59"/>
      <c r="AI98" s="59"/>
      <c r="AJ98" s="60"/>
      <c r="AK98" s="62"/>
      <c r="AL98" s="62"/>
      <c r="AM98" s="62"/>
      <c r="AN98" s="62"/>
      <c r="AO98" s="62"/>
      <c r="AP98" s="62"/>
      <c r="AQ98" s="63"/>
      <c r="AR98" s="62"/>
      <c r="AS98" s="62"/>
      <c r="AT98" s="63"/>
      <c r="AU98" s="59"/>
      <c r="AV98" s="59"/>
      <c r="AW98" s="59"/>
      <c r="AX98" s="59"/>
      <c r="AY98" s="59"/>
      <c r="AZ98" s="59"/>
      <c r="BA98" s="60"/>
      <c r="BB98" s="64"/>
      <c r="BC98" s="64"/>
      <c r="BD98" s="59"/>
      <c r="BE98" s="59"/>
      <c r="BF98" s="59"/>
      <c r="BG98" s="59"/>
      <c r="BH98" s="59"/>
      <c r="BI98" s="59"/>
      <c r="BJ98" s="59"/>
      <c r="BK98" s="59"/>
      <c r="BL98" s="57"/>
      <c r="BM98" s="57"/>
      <c r="BN98" s="57"/>
      <c r="BO98" s="57"/>
      <c r="BP98" s="57"/>
      <c r="BQ98" s="57"/>
      <c r="BR98" s="57"/>
      <c r="BS98" s="57"/>
      <c r="BT98" s="57"/>
      <c r="BU98" s="57"/>
      <c r="BV98" s="57"/>
      <c r="BW98" s="57"/>
      <c r="BX98" s="57"/>
      <c r="CA98" s="57"/>
      <c r="CB98" s="57"/>
      <c r="CC98" s="57"/>
      <c r="CD98" s="57"/>
      <c r="CE98" s="57"/>
      <c r="CF98" s="57"/>
      <c r="CG98" s="57"/>
      <c r="CH98" s="57"/>
      <c r="CI98" s="57"/>
      <c r="CJ98" s="57"/>
      <c r="CK98" s="57"/>
      <c r="CL98" s="57"/>
      <c r="CP98"/>
      <c r="CQ98"/>
      <c r="CR98"/>
      <c r="CS98"/>
      <c r="CT98"/>
      <c r="CU98"/>
      <c r="CV98"/>
      <c r="CW98"/>
      <c r="CX98"/>
      <c r="CY98"/>
      <c r="CZ98"/>
      <c r="EM98" s="57"/>
      <c r="EN98" s="57"/>
      <c r="EO98" s="57"/>
      <c r="EP98" s="57"/>
      <c r="EQ98" s="57"/>
      <c r="ER98" s="57"/>
      <c r="ES98" s="57"/>
      <c r="ET98" s="57"/>
      <c r="EU98" s="57"/>
      <c r="EV98" s="57"/>
      <c r="EW98" s="57"/>
      <c r="FG98" s="65"/>
      <c r="FH98" s="65"/>
      <c r="FL98" s="57"/>
      <c r="FX98" s="57"/>
      <c r="FY98" s="57"/>
      <c r="FZ98" s="57"/>
      <c r="GA98" s="66"/>
      <c r="GB98" s="66"/>
      <c r="GE98" s="66"/>
      <c r="GG98" s="57"/>
    </row>
    <row r="99" spans="1:189" s="56" customFormat="1" ht="18" customHeight="1" x14ac:dyDescent="0.3">
      <c r="A99" s="56" t="s">
        <v>1016</v>
      </c>
      <c r="B99" s="56" t="s">
        <v>1009</v>
      </c>
      <c r="C99" s="57">
        <v>1000</v>
      </c>
      <c r="D99" s="57">
        <v>2.496</v>
      </c>
      <c r="E99" s="56">
        <f t="shared" si="1"/>
        <v>1273.1500000000001</v>
      </c>
      <c r="F99" s="58">
        <v>52.2</v>
      </c>
      <c r="G99" s="58">
        <v>0.49</v>
      </c>
      <c r="H99" s="58">
        <v>16.7</v>
      </c>
      <c r="I99" s="58">
        <v>4.95</v>
      </c>
      <c r="J99" s="58"/>
      <c r="K99" s="58">
        <v>3.4</v>
      </c>
      <c r="L99" s="58">
        <v>6.57</v>
      </c>
      <c r="M99" s="58">
        <v>3.9</v>
      </c>
      <c r="N99" s="58">
        <v>1.19</v>
      </c>
      <c r="O99" s="58"/>
      <c r="P99" s="58"/>
      <c r="Q99" s="58">
        <v>5.8</v>
      </c>
      <c r="S99" s="58">
        <v>42.8</v>
      </c>
      <c r="T99" s="58">
        <v>1.74</v>
      </c>
      <c r="U99" s="58">
        <v>11.9</v>
      </c>
      <c r="V99" s="58">
        <v>8.8800000000000008</v>
      </c>
      <c r="W99" s="58"/>
      <c r="X99" s="58">
        <v>16.399999999999999</v>
      </c>
      <c r="Y99" s="58">
        <v>11.12</v>
      </c>
      <c r="Z99" s="58">
        <v>2.44</v>
      </c>
      <c r="AA99" s="58">
        <v>0.4</v>
      </c>
      <c r="AB99" s="58"/>
      <c r="AD99" s="59"/>
      <c r="AE99" s="60"/>
      <c r="AF99" s="61"/>
      <c r="AG99" s="59"/>
      <c r="AH99" s="59"/>
      <c r="AI99" s="59"/>
      <c r="AJ99" s="60"/>
      <c r="AK99" s="62"/>
      <c r="AL99" s="62"/>
      <c r="AM99" s="62"/>
      <c r="AN99" s="62"/>
      <c r="AO99" s="62"/>
      <c r="AP99" s="62"/>
      <c r="AQ99" s="63"/>
      <c r="AR99" s="62"/>
      <c r="AS99" s="62"/>
      <c r="AT99" s="63"/>
      <c r="AU99" s="59"/>
      <c r="AV99" s="59"/>
      <c r="AW99" s="59"/>
      <c r="AX99" s="59"/>
      <c r="AY99" s="59"/>
      <c r="AZ99" s="59"/>
      <c r="BA99" s="60"/>
      <c r="BB99" s="64"/>
      <c r="BC99" s="64"/>
      <c r="BD99" s="59"/>
      <c r="BE99" s="59"/>
      <c r="BF99" s="59"/>
      <c r="BG99" s="59"/>
      <c r="BH99" s="59"/>
      <c r="BI99" s="59"/>
      <c r="BJ99" s="59"/>
      <c r="BK99" s="59"/>
      <c r="BL99" s="57"/>
      <c r="BM99" s="57"/>
      <c r="BN99" s="57"/>
      <c r="BO99" s="57"/>
      <c r="BP99" s="57"/>
      <c r="BQ99" s="57"/>
      <c r="BR99" s="57"/>
      <c r="BS99" s="57"/>
      <c r="BT99" s="57"/>
      <c r="BU99" s="57"/>
      <c r="BV99" s="57"/>
      <c r="BW99" s="57"/>
      <c r="BX99" s="57"/>
      <c r="CA99" s="57"/>
      <c r="CB99" s="57"/>
      <c r="CC99" s="57"/>
      <c r="CD99" s="57"/>
      <c r="CE99" s="57"/>
      <c r="CF99" s="57"/>
      <c r="CG99" s="57"/>
      <c r="CH99" s="57"/>
      <c r="CI99" s="57"/>
      <c r="CJ99" s="57"/>
      <c r="CK99" s="57"/>
      <c r="CL99" s="57"/>
      <c r="CP99"/>
      <c r="CQ99"/>
      <c r="CR99"/>
      <c r="CS99"/>
      <c r="CT99"/>
      <c r="CU99"/>
      <c r="CV99"/>
      <c r="CW99"/>
      <c r="CX99"/>
      <c r="CY99"/>
      <c r="CZ99"/>
      <c r="EM99" s="57"/>
      <c r="EN99" s="57"/>
      <c r="EO99" s="57"/>
      <c r="EP99" s="57"/>
      <c r="EQ99" s="57"/>
      <c r="ER99" s="57"/>
      <c r="ES99" s="57"/>
      <c r="ET99" s="57"/>
      <c r="EU99" s="57"/>
      <c r="EV99" s="57"/>
      <c r="EW99" s="57"/>
      <c r="FG99" s="65"/>
      <c r="FH99" s="65"/>
      <c r="FL99" s="57"/>
      <c r="FX99" s="57"/>
      <c r="FY99" s="57"/>
      <c r="FZ99" s="57"/>
      <c r="GA99" s="66"/>
      <c r="GB99" s="66"/>
      <c r="GE99" s="66"/>
      <c r="GG99" s="57"/>
    </row>
    <row r="100" spans="1:189" s="56" customFormat="1" ht="18" customHeight="1" x14ac:dyDescent="0.3">
      <c r="A100" s="56" t="s">
        <v>1016</v>
      </c>
      <c r="B100" s="56" t="s">
        <v>1009</v>
      </c>
      <c r="C100" s="57">
        <v>935</v>
      </c>
      <c r="D100" s="57">
        <v>2.4820000000000002</v>
      </c>
      <c r="E100" s="56">
        <f t="shared" si="1"/>
        <v>1208.1500000000001</v>
      </c>
      <c r="F100" s="58">
        <v>59.9</v>
      </c>
      <c r="G100" s="58">
        <v>0.34</v>
      </c>
      <c r="H100" s="58">
        <v>15.5</v>
      </c>
      <c r="I100" s="58">
        <v>1.75</v>
      </c>
      <c r="J100" s="58"/>
      <c r="K100" s="58">
        <v>1.4</v>
      </c>
      <c r="L100" s="58">
        <v>4.33</v>
      </c>
      <c r="M100" s="58">
        <v>3.7</v>
      </c>
      <c r="N100" s="58">
        <v>1.73</v>
      </c>
      <c r="O100" s="58"/>
      <c r="P100" s="58"/>
      <c r="Q100" s="58">
        <v>6.1</v>
      </c>
      <c r="S100" s="58">
        <v>45.4</v>
      </c>
      <c r="T100" s="58">
        <v>1.49</v>
      </c>
      <c r="U100" s="58">
        <v>10.199999999999999</v>
      </c>
      <c r="V100" s="58">
        <v>7.62</v>
      </c>
      <c r="W100" s="58"/>
      <c r="X100" s="58">
        <v>17.100000000000001</v>
      </c>
      <c r="Y100" s="58">
        <v>11.24</v>
      </c>
      <c r="Z100" s="58">
        <v>2.1</v>
      </c>
      <c r="AA100" s="58">
        <v>0.4</v>
      </c>
      <c r="AB100" s="58"/>
      <c r="AD100" s="59"/>
      <c r="AE100" s="60"/>
      <c r="AF100" s="61"/>
      <c r="AG100" s="59"/>
      <c r="AH100" s="59"/>
      <c r="AI100" s="59"/>
      <c r="AJ100" s="60"/>
      <c r="AK100" s="62"/>
      <c r="AL100" s="62"/>
      <c r="AM100" s="62"/>
      <c r="AN100" s="62"/>
      <c r="AO100" s="62"/>
      <c r="AP100" s="62"/>
      <c r="AQ100" s="63"/>
      <c r="AR100" s="62"/>
      <c r="AS100" s="62"/>
      <c r="AT100" s="63"/>
      <c r="AU100" s="59"/>
      <c r="AV100" s="59"/>
      <c r="AW100" s="59"/>
      <c r="AX100" s="59"/>
      <c r="AY100" s="59"/>
      <c r="AZ100" s="59"/>
      <c r="BA100" s="60"/>
      <c r="BB100" s="64"/>
      <c r="BC100" s="64"/>
      <c r="BD100" s="59"/>
      <c r="BE100" s="59"/>
      <c r="BF100" s="59"/>
      <c r="BG100" s="59"/>
      <c r="BH100" s="59"/>
      <c r="BI100" s="59"/>
      <c r="BJ100" s="59"/>
      <c r="BK100" s="59"/>
      <c r="BL100" s="57"/>
      <c r="BM100" s="57"/>
      <c r="BN100" s="57"/>
      <c r="BO100" s="57"/>
      <c r="BP100" s="57"/>
      <c r="BQ100" s="57"/>
      <c r="BR100" s="57"/>
      <c r="BS100" s="57"/>
      <c r="BT100" s="57"/>
      <c r="BU100" s="57"/>
      <c r="BV100" s="57"/>
      <c r="BW100" s="57"/>
      <c r="BX100" s="57"/>
      <c r="CA100" s="57"/>
      <c r="CB100" s="57"/>
      <c r="CC100" s="57"/>
      <c r="CD100" s="57"/>
      <c r="CE100" s="57"/>
      <c r="CF100" s="57"/>
      <c r="CG100" s="57"/>
      <c r="CH100" s="57"/>
      <c r="CI100" s="57"/>
      <c r="CJ100" s="57"/>
      <c r="CK100" s="57"/>
      <c r="CL100" s="57"/>
      <c r="CP100"/>
      <c r="CQ100"/>
      <c r="CR100"/>
      <c r="CS100"/>
      <c r="CT100"/>
      <c r="CU100"/>
      <c r="CV100"/>
      <c r="CW100"/>
      <c r="CX100"/>
      <c r="CY100"/>
      <c r="CZ100"/>
      <c r="EM100" s="57"/>
      <c r="EN100" s="57"/>
      <c r="EO100" s="57"/>
      <c r="EP100" s="57"/>
      <c r="EQ100" s="57"/>
      <c r="ER100" s="57"/>
      <c r="ES100" s="57"/>
      <c r="ET100" s="57"/>
      <c r="EU100" s="57"/>
      <c r="EV100" s="57"/>
      <c r="EW100" s="57"/>
      <c r="FG100" s="65"/>
      <c r="FH100" s="65"/>
      <c r="FL100" s="57"/>
      <c r="FX100" s="57"/>
      <c r="FY100" s="57"/>
      <c r="FZ100" s="57"/>
      <c r="GA100" s="66"/>
      <c r="GB100" s="66"/>
      <c r="GE100" s="66"/>
      <c r="GG100" s="57"/>
    </row>
    <row r="101" spans="1:189" s="56" customFormat="1" ht="18" customHeight="1" x14ac:dyDescent="0.3">
      <c r="A101" s="56" t="s">
        <v>1016</v>
      </c>
      <c r="B101" s="56" t="s">
        <v>1009</v>
      </c>
      <c r="C101" s="57">
        <v>975</v>
      </c>
      <c r="D101" s="57">
        <v>2.2200000000000002</v>
      </c>
      <c r="E101" s="56">
        <f t="shared" si="1"/>
        <v>1248.1500000000001</v>
      </c>
      <c r="F101" s="58">
        <v>56.2</v>
      </c>
      <c r="G101" s="58">
        <v>0.33</v>
      </c>
      <c r="H101" s="58">
        <v>17.399999999999999</v>
      </c>
      <c r="I101" s="58">
        <v>2.93</v>
      </c>
      <c r="J101" s="58"/>
      <c r="K101" s="58">
        <v>2.2000000000000002</v>
      </c>
      <c r="L101" s="58">
        <v>5</v>
      </c>
      <c r="M101" s="58">
        <v>3.1</v>
      </c>
      <c r="N101" s="58">
        <v>1.44</v>
      </c>
      <c r="O101" s="58"/>
      <c r="P101" s="58"/>
      <c r="Q101" s="58">
        <v>5.3</v>
      </c>
      <c r="S101" s="58">
        <v>42.9</v>
      </c>
      <c r="T101" s="58">
        <v>1.57</v>
      </c>
      <c r="U101" s="58">
        <v>11.9</v>
      </c>
      <c r="V101" s="58">
        <v>7.72</v>
      </c>
      <c r="W101" s="58"/>
      <c r="X101" s="58">
        <v>17.3</v>
      </c>
      <c r="Y101" s="58">
        <v>11.5</v>
      </c>
      <c r="Z101" s="58">
        <v>2.2999999999999998</v>
      </c>
      <c r="AA101" s="58">
        <v>0.31</v>
      </c>
      <c r="AB101" s="58"/>
      <c r="AD101" s="59"/>
      <c r="AE101" s="60"/>
      <c r="AF101" s="61"/>
      <c r="AG101" s="59"/>
      <c r="AH101" s="59"/>
      <c r="AI101" s="59"/>
      <c r="AJ101" s="60"/>
      <c r="AK101" s="62"/>
      <c r="AL101" s="62"/>
      <c r="AM101" s="62"/>
      <c r="AN101" s="62"/>
      <c r="AO101" s="62"/>
      <c r="AP101" s="62"/>
      <c r="AQ101" s="63"/>
      <c r="AR101" s="62"/>
      <c r="AS101" s="62"/>
      <c r="AT101" s="63"/>
      <c r="AU101" s="59"/>
      <c r="AV101" s="59"/>
      <c r="AW101" s="59"/>
      <c r="AX101" s="59"/>
      <c r="AY101" s="59"/>
      <c r="AZ101" s="59"/>
      <c r="BA101" s="60"/>
      <c r="BB101" s="64"/>
      <c r="BC101" s="64"/>
      <c r="BD101" s="59"/>
      <c r="BE101" s="59"/>
      <c r="BF101" s="59"/>
      <c r="BG101" s="59"/>
      <c r="BH101" s="59"/>
      <c r="BI101" s="59"/>
      <c r="BJ101" s="59"/>
      <c r="BK101" s="59"/>
      <c r="BL101" s="57"/>
      <c r="BM101" s="57"/>
      <c r="BN101" s="57"/>
      <c r="BO101" s="57"/>
      <c r="BP101" s="57"/>
      <c r="BQ101" s="57"/>
      <c r="BR101" s="57"/>
      <c r="BS101" s="57"/>
      <c r="BT101" s="57"/>
      <c r="BU101" s="57"/>
      <c r="BV101" s="57"/>
      <c r="BW101" s="57"/>
      <c r="BX101" s="57"/>
      <c r="CA101" s="57"/>
      <c r="CB101" s="57"/>
      <c r="CC101" s="57"/>
      <c r="CD101" s="57"/>
      <c r="CE101" s="57"/>
      <c r="CF101" s="57"/>
      <c r="CG101" s="57"/>
      <c r="CH101" s="57"/>
      <c r="CI101" s="57"/>
      <c r="CJ101" s="57"/>
      <c r="CK101" s="57"/>
      <c r="CL101" s="57"/>
      <c r="CP101"/>
      <c r="CQ101"/>
      <c r="CR101"/>
      <c r="CS101"/>
      <c r="CT101"/>
      <c r="CU101"/>
      <c r="CV101"/>
      <c r="CW101"/>
      <c r="CX101"/>
      <c r="CY101"/>
      <c r="CZ101"/>
      <c r="EM101" s="57"/>
      <c r="EN101" s="57"/>
      <c r="EO101" s="57"/>
      <c r="EP101" s="57"/>
      <c r="EQ101" s="57"/>
      <c r="ER101" s="57"/>
      <c r="ES101" s="57"/>
      <c r="ET101" s="57"/>
      <c r="EU101" s="57"/>
      <c r="EV101" s="57"/>
      <c r="EW101" s="57"/>
      <c r="FG101" s="65"/>
      <c r="FH101" s="65"/>
      <c r="FL101" s="57"/>
      <c r="FX101" s="57"/>
      <c r="FY101" s="57"/>
      <c r="FZ101" s="57"/>
      <c r="GA101" s="66"/>
      <c r="GB101" s="66"/>
      <c r="GE101" s="66"/>
      <c r="GG101" s="57"/>
    </row>
    <row r="102" spans="1:189" s="56" customFormat="1" ht="18" customHeight="1" x14ac:dyDescent="0.3">
      <c r="A102" s="56" t="s">
        <v>1016</v>
      </c>
      <c r="B102" s="56" t="s">
        <v>1009</v>
      </c>
      <c r="C102" s="57">
        <v>975</v>
      </c>
      <c r="D102" s="57">
        <v>1.7999999999999998</v>
      </c>
      <c r="E102" s="56">
        <f t="shared" si="1"/>
        <v>1248.1500000000001</v>
      </c>
      <c r="F102" s="58">
        <v>60.9</v>
      </c>
      <c r="G102" s="58">
        <v>0.67</v>
      </c>
      <c r="H102" s="58">
        <v>16.5</v>
      </c>
      <c r="I102" s="58">
        <v>3.68</v>
      </c>
      <c r="J102" s="58"/>
      <c r="K102" s="58">
        <v>1.9</v>
      </c>
      <c r="L102" s="58">
        <v>4.66</v>
      </c>
      <c r="M102" s="58">
        <v>5.2</v>
      </c>
      <c r="N102" s="58">
        <v>1.78</v>
      </c>
      <c r="O102" s="58"/>
      <c r="P102" s="58"/>
      <c r="Q102" s="58">
        <v>5.0999999999999996</v>
      </c>
      <c r="S102" s="58">
        <v>46.4</v>
      </c>
      <c r="T102" s="58">
        <v>1.39</v>
      </c>
      <c r="U102" s="58">
        <v>10.6</v>
      </c>
      <c r="V102" s="58">
        <v>8.1</v>
      </c>
      <c r="W102" s="58"/>
      <c r="X102" s="58">
        <v>17.399999999999999</v>
      </c>
      <c r="Y102" s="58">
        <v>11.42</v>
      </c>
      <c r="Z102" s="58">
        <v>2</v>
      </c>
      <c r="AA102" s="58">
        <v>0.38</v>
      </c>
      <c r="AB102" s="58"/>
      <c r="AD102" s="59"/>
      <c r="AE102" s="60"/>
      <c r="AF102" s="61"/>
      <c r="AG102" s="59"/>
      <c r="AH102" s="59"/>
      <c r="AI102" s="59"/>
      <c r="AJ102" s="60"/>
      <c r="AK102" s="62"/>
      <c r="AL102" s="62"/>
      <c r="AM102" s="62"/>
      <c r="AN102" s="62"/>
      <c r="AO102" s="62"/>
      <c r="AP102" s="62"/>
      <c r="AQ102" s="63"/>
      <c r="AR102" s="62"/>
      <c r="AS102" s="62"/>
      <c r="AT102" s="63"/>
      <c r="AU102" s="59"/>
      <c r="AV102" s="59"/>
      <c r="AW102" s="59"/>
      <c r="AX102" s="59"/>
      <c r="AY102" s="59"/>
      <c r="AZ102" s="59"/>
      <c r="BA102" s="60"/>
      <c r="BB102" s="64"/>
      <c r="BC102" s="64"/>
      <c r="BD102" s="59"/>
      <c r="BE102" s="59"/>
      <c r="BF102" s="59"/>
      <c r="BG102" s="59"/>
      <c r="BH102" s="59"/>
      <c r="BI102" s="59"/>
      <c r="BJ102" s="59"/>
      <c r="BK102" s="59"/>
      <c r="BL102" s="57"/>
      <c r="BM102" s="57"/>
      <c r="BN102" s="57"/>
      <c r="BO102" s="57"/>
      <c r="BP102" s="57"/>
      <c r="BQ102" s="57"/>
      <c r="BR102" s="57"/>
      <c r="BS102" s="57"/>
      <c r="BT102" s="57"/>
      <c r="BU102" s="57"/>
      <c r="BV102" s="57"/>
      <c r="BW102" s="57"/>
      <c r="BX102" s="57"/>
      <c r="CA102" s="57"/>
      <c r="CB102" s="57"/>
      <c r="CC102" s="57"/>
      <c r="CD102" s="57"/>
      <c r="CE102" s="57"/>
      <c r="CF102" s="57"/>
      <c r="CG102" s="57"/>
      <c r="CH102" s="57"/>
      <c r="CI102" s="57"/>
      <c r="CJ102" s="57"/>
      <c r="CK102" s="57"/>
      <c r="CL102" s="57"/>
      <c r="CP102"/>
      <c r="CQ102"/>
      <c r="CR102"/>
      <c r="CS102"/>
      <c r="CT102"/>
      <c r="CU102"/>
      <c r="CV102"/>
      <c r="CW102"/>
      <c r="CX102"/>
      <c r="CY102"/>
      <c r="CZ102"/>
      <c r="EM102" s="57"/>
      <c r="EN102" s="57"/>
      <c r="EO102" s="57"/>
      <c r="EP102" s="57"/>
      <c r="EQ102" s="57"/>
      <c r="ER102" s="57"/>
      <c r="ES102" s="57"/>
      <c r="ET102" s="57"/>
      <c r="EU102" s="57"/>
      <c r="EV102" s="57"/>
      <c r="EW102" s="57"/>
      <c r="FG102" s="65"/>
      <c r="FH102" s="65"/>
      <c r="FL102" s="57"/>
      <c r="FX102" s="57"/>
      <c r="FY102" s="57"/>
      <c r="FZ102" s="57"/>
      <c r="GA102" s="66"/>
      <c r="GB102" s="66"/>
      <c r="GE102" s="66"/>
      <c r="GG102" s="57"/>
    </row>
    <row r="103" spans="1:189" s="56" customFormat="1" ht="18" customHeight="1" x14ac:dyDescent="0.3">
      <c r="A103" s="56" t="s">
        <v>1016</v>
      </c>
      <c r="B103" s="56" t="s">
        <v>1009</v>
      </c>
      <c r="C103" s="57">
        <v>950</v>
      </c>
      <c r="D103" s="57">
        <v>1.4549999999999998</v>
      </c>
      <c r="E103" s="56">
        <f t="shared" si="1"/>
        <v>1223.1500000000001</v>
      </c>
      <c r="F103" s="58">
        <v>63.1</v>
      </c>
      <c r="G103" s="58">
        <v>0.63</v>
      </c>
      <c r="H103" s="58">
        <v>15.5</v>
      </c>
      <c r="I103" s="58">
        <v>2.65</v>
      </c>
      <c r="J103" s="58"/>
      <c r="K103" s="58">
        <v>1.1000000000000001</v>
      </c>
      <c r="L103" s="58">
        <v>3.35</v>
      </c>
      <c r="M103" s="58">
        <v>3.9</v>
      </c>
      <c r="N103" s="58">
        <v>2.27</v>
      </c>
      <c r="O103" s="58"/>
      <c r="P103" s="58"/>
      <c r="Q103" s="58">
        <v>4.5</v>
      </c>
      <c r="S103" s="58">
        <v>44.6</v>
      </c>
      <c r="T103" s="58">
        <v>1.68</v>
      </c>
      <c r="U103" s="58">
        <v>12.2</v>
      </c>
      <c r="V103" s="58">
        <v>9.9600000000000009</v>
      </c>
      <c r="W103" s="58"/>
      <c r="X103" s="58">
        <v>15.6</v>
      </c>
      <c r="Y103" s="58">
        <v>11.17</v>
      </c>
      <c r="Z103" s="58">
        <v>2.1</v>
      </c>
      <c r="AA103" s="58">
        <v>0.37</v>
      </c>
      <c r="AB103" s="58"/>
      <c r="AD103" s="59"/>
      <c r="AE103" s="60"/>
      <c r="AF103" s="61"/>
      <c r="AG103" s="59"/>
      <c r="AH103" s="59"/>
      <c r="AI103" s="59"/>
      <c r="AJ103" s="60"/>
      <c r="AK103" s="62"/>
      <c r="AL103" s="62"/>
      <c r="AM103" s="62"/>
      <c r="AN103" s="62"/>
      <c r="AO103" s="62"/>
      <c r="AP103" s="62"/>
      <c r="AQ103" s="63"/>
      <c r="AR103" s="62"/>
      <c r="AS103" s="62"/>
      <c r="AT103" s="63"/>
      <c r="AU103" s="59"/>
      <c r="AV103" s="59"/>
      <c r="AW103" s="59"/>
      <c r="AX103" s="59"/>
      <c r="AY103" s="59"/>
      <c r="AZ103" s="59"/>
      <c r="BA103" s="60"/>
      <c r="BB103" s="64"/>
      <c r="BC103" s="64"/>
      <c r="BD103" s="59"/>
      <c r="BE103" s="59"/>
      <c r="BF103" s="59"/>
      <c r="BG103" s="59"/>
      <c r="BH103" s="59"/>
      <c r="BI103" s="59"/>
      <c r="BJ103" s="59"/>
      <c r="BK103" s="59"/>
      <c r="BL103" s="57"/>
      <c r="BM103" s="57"/>
      <c r="BN103" s="57"/>
      <c r="BO103" s="57"/>
      <c r="BP103" s="57"/>
      <c r="BQ103" s="57"/>
      <c r="BR103" s="57"/>
      <c r="BS103" s="57"/>
      <c r="BT103" s="57"/>
      <c r="BU103" s="57"/>
      <c r="BV103" s="57"/>
      <c r="BW103" s="57"/>
      <c r="BX103" s="57"/>
      <c r="CA103" s="57"/>
      <c r="CB103" s="57"/>
      <c r="CC103" s="57"/>
      <c r="CD103" s="57"/>
      <c r="CE103" s="57"/>
      <c r="CF103" s="57"/>
      <c r="CG103" s="57"/>
      <c r="CH103" s="57"/>
      <c r="CI103" s="57"/>
      <c r="CJ103" s="57"/>
      <c r="CK103" s="57"/>
      <c r="CL103" s="57"/>
      <c r="CP103"/>
      <c r="CQ103"/>
      <c r="CR103"/>
      <c r="CS103"/>
      <c r="CT103"/>
      <c r="CU103"/>
      <c r="CV103"/>
      <c r="CW103"/>
      <c r="CX103"/>
      <c r="CY103"/>
      <c r="CZ103"/>
      <c r="EM103" s="57"/>
      <c r="EN103" s="57"/>
      <c r="EO103" s="57"/>
      <c r="EP103" s="57"/>
      <c r="EQ103" s="57"/>
      <c r="ER103" s="57"/>
      <c r="ES103" s="57"/>
      <c r="ET103" s="57"/>
      <c r="EU103" s="57"/>
      <c r="EV103" s="57"/>
      <c r="EW103" s="57"/>
      <c r="FG103" s="65"/>
      <c r="FH103" s="65"/>
      <c r="FL103" s="57"/>
      <c r="FX103" s="57"/>
      <c r="FY103" s="57"/>
      <c r="FZ103" s="57"/>
      <c r="GA103" s="66"/>
      <c r="GB103" s="66"/>
      <c r="GE103" s="66"/>
      <c r="GG103" s="57"/>
    </row>
    <row r="104" spans="1:189" s="56" customFormat="1" ht="18" customHeight="1" x14ac:dyDescent="0.3">
      <c r="A104" s="56" t="s">
        <v>1016</v>
      </c>
      <c r="B104" s="56" t="s">
        <v>1009</v>
      </c>
      <c r="C104" s="57">
        <v>950</v>
      </c>
      <c r="D104" s="57">
        <v>1.01</v>
      </c>
      <c r="E104" s="56">
        <f t="shared" si="1"/>
        <v>1223.1500000000001</v>
      </c>
      <c r="F104" s="58">
        <v>68.2</v>
      </c>
      <c r="G104" s="58">
        <v>0.47</v>
      </c>
      <c r="H104" s="58">
        <v>14</v>
      </c>
      <c r="I104" s="58">
        <v>2.14</v>
      </c>
      <c r="J104" s="58"/>
      <c r="K104" s="58">
        <v>0.7</v>
      </c>
      <c r="L104" s="58">
        <v>2.4500000000000002</v>
      </c>
      <c r="M104" s="58">
        <v>3.1</v>
      </c>
      <c r="N104" s="58">
        <v>2.74</v>
      </c>
      <c r="O104" s="58"/>
      <c r="P104" s="58"/>
      <c r="Q104" s="58">
        <v>3.7</v>
      </c>
      <c r="S104" s="58">
        <v>44.9</v>
      </c>
      <c r="T104" s="58">
        <v>1.67</v>
      </c>
      <c r="U104" s="58">
        <v>12</v>
      </c>
      <c r="V104" s="58">
        <v>9.31</v>
      </c>
      <c r="W104" s="58"/>
      <c r="X104" s="58">
        <v>16</v>
      </c>
      <c r="Y104" s="58">
        <v>11.26</v>
      </c>
      <c r="Z104" s="58">
        <v>2.1</v>
      </c>
      <c r="AA104" s="58">
        <v>0.39</v>
      </c>
      <c r="AB104" s="58"/>
      <c r="AD104" s="59"/>
      <c r="AE104" s="60"/>
      <c r="AF104" s="61"/>
      <c r="AG104" s="59"/>
      <c r="AH104" s="59"/>
      <c r="AI104" s="59"/>
      <c r="AJ104" s="60"/>
      <c r="AK104" s="62"/>
      <c r="AL104" s="62"/>
      <c r="AM104" s="62"/>
      <c r="AN104" s="62"/>
      <c r="AO104" s="62"/>
      <c r="AP104" s="62"/>
      <c r="AQ104" s="63"/>
      <c r="AR104" s="62"/>
      <c r="AS104" s="62"/>
      <c r="AT104" s="63"/>
      <c r="AU104" s="59"/>
      <c r="AV104" s="59"/>
      <c r="AW104" s="59"/>
      <c r="AX104" s="59"/>
      <c r="AY104" s="59"/>
      <c r="AZ104" s="59"/>
      <c r="BA104" s="60"/>
      <c r="BB104" s="64"/>
      <c r="BC104" s="64"/>
      <c r="BD104" s="59"/>
      <c r="BE104" s="59"/>
      <c r="BF104" s="59"/>
      <c r="BG104" s="59"/>
      <c r="BH104" s="59"/>
      <c r="BI104" s="59"/>
      <c r="BJ104" s="59"/>
      <c r="BK104" s="59"/>
      <c r="BL104" s="57"/>
      <c r="BM104" s="57"/>
      <c r="BN104" s="57"/>
      <c r="BO104" s="57"/>
      <c r="BP104" s="57"/>
      <c r="BQ104" s="57"/>
      <c r="BR104" s="57"/>
      <c r="BS104" s="57"/>
      <c r="BT104" s="57"/>
      <c r="BU104" s="57"/>
      <c r="BV104" s="57"/>
      <c r="BW104" s="57"/>
      <c r="BX104" s="57"/>
      <c r="CA104" s="57"/>
      <c r="CB104" s="57"/>
      <c r="CC104" s="57"/>
      <c r="CD104" s="57"/>
      <c r="CE104" s="57"/>
      <c r="CF104" s="57"/>
      <c r="CG104" s="57"/>
      <c r="CH104" s="57"/>
      <c r="CI104" s="57"/>
      <c r="CJ104" s="57"/>
      <c r="CK104" s="57"/>
      <c r="CL104" s="57"/>
      <c r="CP104"/>
      <c r="CQ104"/>
      <c r="CR104"/>
      <c r="CS104"/>
      <c r="CT104"/>
      <c r="CU104"/>
      <c r="CV104"/>
      <c r="CW104"/>
      <c r="CX104"/>
      <c r="CY104"/>
      <c r="CZ104"/>
      <c r="EM104" s="57"/>
      <c r="EN104" s="57"/>
      <c r="EO104" s="57"/>
      <c r="EP104" s="57"/>
      <c r="EQ104" s="57"/>
      <c r="ER104" s="57"/>
      <c r="ES104" s="57"/>
      <c r="ET104" s="57"/>
      <c r="EU104" s="57"/>
      <c r="EV104" s="57"/>
      <c r="EW104" s="57"/>
      <c r="FG104" s="65"/>
      <c r="FH104" s="65"/>
      <c r="FL104" s="57"/>
      <c r="FX104" s="57"/>
      <c r="FY104" s="57"/>
      <c r="FZ104" s="57"/>
      <c r="GA104" s="66"/>
      <c r="GB104" s="66"/>
      <c r="GE104" s="66"/>
      <c r="GG104" s="57"/>
    </row>
    <row r="105" spans="1:189" s="56" customFormat="1" ht="18" customHeight="1" x14ac:dyDescent="0.3">
      <c r="A105" s="56" t="s">
        <v>1017</v>
      </c>
      <c r="B105" s="56" t="s">
        <v>1009</v>
      </c>
      <c r="C105" s="57">
        <v>1040</v>
      </c>
      <c r="D105" s="57">
        <v>9.3000000000000007</v>
      </c>
      <c r="E105" s="56">
        <f t="shared" si="1"/>
        <v>1313.15</v>
      </c>
      <c r="F105" s="58">
        <v>52.25</v>
      </c>
      <c r="G105" s="58">
        <v>1.24</v>
      </c>
      <c r="H105" s="58">
        <v>17.8</v>
      </c>
      <c r="I105" s="58">
        <v>8.2899999999999991</v>
      </c>
      <c r="J105" s="58">
        <v>0.26</v>
      </c>
      <c r="K105" s="58">
        <v>2.5299999999999998</v>
      </c>
      <c r="L105" s="58">
        <v>5.63</v>
      </c>
      <c r="M105" s="58">
        <v>3.79</v>
      </c>
      <c r="N105" s="58">
        <v>2.42</v>
      </c>
      <c r="O105" s="58"/>
      <c r="P105" s="58">
        <v>1.1000000000000001</v>
      </c>
      <c r="Q105" s="58">
        <v>4.6899999999999835</v>
      </c>
      <c r="S105" s="58">
        <v>38.99</v>
      </c>
      <c r="T105" s="58">
        <v>5.24</v>
      </c>
      <c r="U105" s="58">
        <v>13.83</v>
      </c>
      <c r="V105" s="58">
        <v>12.79</v>
      </c>
      <c r="W105" s="58">
        <v>0.1</v>
      </c>
      <c r="X105" s="58">
        <v>11.47</v>
      </c>
      <c r="Y105" s="58">
        <v>9.52</v>
      </c>
      <c r="Z105" s="58">
        <v>2.4500000000000002</v>
      </c>
      <c r="AA105" s="58">
        <v>0.93</v>
      </c>
      <c r="AB105" s="58"/>
      <c r="AD105" s="59"/>
      <c r="AE105" s="60"/>
      <c r="AF105" s="61"/>
      <c r="AG105" s="59"/>
      <c r="AH105" s="59"/>
      <c r="AI105" s="59"/>
      <c r="AJ105" s="60"/>
      <c r="AK105" s="62"/>
      <c r="AL105" s="62"/>
      <c r="AM105" s="62"/>
      <c r="AN105" s="62"/>
      <c r="AO105" s="62"/>
      <c r="AP105" s="62"/>
      <c r="AQ105" s="63"/>
      <c r="AR105" s="62"/>
      <c r="AS105" s="62"/>
      <c r="AT105" s="63"/>
      <c r="AU105" s="59"/>
      <c r="AV105" s="59"/>
      <c r="AW105" s="59"/>
      <c r="AX105" s="59"/>
      <c r="AY105" s="59"/>
      <c r="AZ105" s="59"/>
      <c r="BA105" s="60"/>
      <c r="BB105" s="64"/>
      <c r="BC105" s="64"/>
      <c r="BD105" s="59"/>
      <c r="BE105" s="59"/>
      <c r="BF105" s="59"/>
      <c r="BG105" s="59"/>
      <c r="BH105" s="59"/>
      <c r="BI105" s="59"/>
      <c r="BJ105" s="59"/>
      <c r="BK105" s="59"/>
      <c r="BL105" s="57"/>
      <c r="BM105" s="57"/>
      <c r="BN105" s="57"/>
      <c r="BO105" s="57"/>
      <c r="BP105" s="57"/>
      <c r="BQ105" s="57"/>
      <c r="BR105" s="57"/>
      <c r="BS105" s="57"/>
      <c r="BT105" s="57"/>
      <c r="BU105" s="57"/>
      <c r="BV105" s="57"/>
      <c r="BW105" s="57"/>
      <c r="BX105" s="57"/>
      <c r="CA105" s="57"/>
      <c r="CB105" s="57"/>
      <c r="CC105" s="57"/>
      <c r="CD105" s="57"/>
      <c r="CE105" s="57"/>
      <c r="CF105" s="57"/>
      <c r="CG105" s="57"/>
      <c r="CH105" s="57"/>
      <c r="CI105" s="57"/>
      <c r="CJ105" s="57"/>
      <c r="CK105" s="57"/>
      <c r="CL105" s="57"/>
      <c r="CP105"/>
      <c r="CQ105"/>
      <c r="CR105"/>
      <c r="CS105"/>
      <c r="CT105"/>
      <c r="CU105"/>
      <c r="CV105"/>
      <c r="CW105"/>
      <c r="CX105"/>
      <c r="CY105"/>
      <c r="CZ105"/>
      <c r="EM105" s="57"/>
      <c r="EN105" s="57"/>
      <c r="EO105" s="57"/>
      <c r="EP105" s="57"/>
      <c r="EQ105" s="57"/>
      <c r="ER105" s="57"/>
      <c r="ES105" s="57"/>
      <c r="ET105" s="57"/>
      <c r="EU105" s="57"/>
      <c r="EV105" s="57"/>
      <c r="EW105" s="57"/>
      <c r="FG105" s="65"/>
      <c r="FH105" s="65"/>
      <c r="FL105" s="57"/>
      <c r="FX105" s="57"/>
      <c r="FY105" s="57"/>
      <c r="FZ105" s="57"/>
      <c r="GA105" s="66"/>
      <c r="GB105" s="66"/>
      <c r="GE105" s="66"/>
      <c r="GG105" s="57"/>
    </row>
    <row r="106" spans="1:189" s="56" customFormat="1" ht="18" customHeight="1" x14ac:dyDescent="0.3">
      <c r="A106" s="56" t="s">
        <v>1017</v>
      </c>
      <c r="B106" s="56" t="s">
        <v>1009</v>
      </c>
      <c r="C106" s="57">
        <v>1000</v>
      </c>
      <c r="D106" s="57">
        <v>9.3000000000000007</v>
      </c>
      <c r="E106" s="56">
        <f t="shared" si="1"/>
        <v>1273.1500000000001</v>
      </c>
      <c r="F106" s="58">
        <v>56.17</v>
      </c>
      <c r="G106" s="58">
        <v>0.84</v>
      </c>
      <c r="H106" s="58">
        <v>17.91</v>
      </c>
      <c r="I106" s="58">
        <v>6.82</v>
      </c>
      <c r="J106" s="58">
        <v>0.1</v>
      </c>
      <c r="K106" s="58">
        <v>1.97</v>
      </c>
      <c r="L106" s="58">
        <v>5.38</v>
      </c>
      <c r="M106" s="58">
        <v>3.39</v>
      </c>
      <c r="N106" s="58">
        <v>2.4500000000000002</v>
      </c>
      <c r="O106" s="58"/>
      <c r="P106" s="58">
        <v>1.01</v>
      </c>
      <c r="Q106" s="58">
        <v>3.9599999999999937</v>
      </c>
      <c r="S106" s="58">
        <v>41.86</v>
      </c>
      <c r="T106" s="58">
        <v>4.16</v>
      </c>
      <c r="U106" s="58">
        <v>13.95</v>
      </c>
      <c r="V106" s="58">
        <v>12.56</v>
      </c>
      <c r="W106" s="58">
        <v>0.15</v>
      </c>
      <c r="X106" s="58">
        <v>11.71</v>
      </c>
      <c r="Y106" s="58">
        <v>10.38</v>
      </c>
      <c r="Z106" s="58">
        <v>2.46</v>
      </c>
      <c r="AA106" s="58">
        <v>0.89</v>
      </c>
      <c r="AB106" s="58"/>
      <c r="AD106" s="59"/>
      <c r="AE106" s="60"/>
      <c r="AF106" s="61"/>
      <c r="AG106" s="59"/>
      <c r="AH106" s="59"/>
      <c r="AI106" s="59"/>
      <c r="AJ106" s="60"/>
      <c r="AK106" s="62"/>
      <c r="AL106" s="62"/>
      <c r="AM106" s="62"/>
      <c r="AN106" s="62"/>
      <c r="AO106" s="62"/>
      <c r="AP106" s="62"/>
      <c r="AQ106" s="63"/>
      <c r="AR106" s="62"/>
      <c r="AS106" s="62"/>
      <c r="AT106" s="63"/>
      <c r="AU106" s="59"/>
      <c r="AV106" s="59"/>
      <c r="AW106" s="59"/>
      <c r="AX106" s="59"/>
      <c r="AY106" s="59"/>
      <c r="AZ106" s="59"/>
      <c r="BA106" s="60"/>
      <c r="BB106" s="64"/>
      <c r="BC106" s="64"/>
      <c r="BD106" s="59"/>
      <c r="BE106" s="59"/>
      <c r="BF106" s="59"/>
      <c r="BG106" s="59"/>
      <c r="BH106" s="59"/>
      <c r="BI106" s="59"/>
      <c r="BJ106" s="59"/>
      <c r="BK106" s="59"/>
      <c r="BL106" s="57"/>
      <c r="BM106" s="57"/>
      <c r="BN106" s="57"/>
      <c r="BO106" s="57"/>
      <c r="BP106" s="57"/>
      <c r="BQ106" s="57"/>
      <c r="BR106" s="57"/>
      <c r="BS106" s="57"/>
      <c r="BT106" s="57"/>
      <c r="BU106" s="57"/>
      <c r="BV106" s="57"/>
      <c r="BW106" s="57"/>
      <c r="BX106" s="57"/>
      <c r="CA106" s="57"/>
      <c r="CB106" s="57"/>
      <c r="CC106" s="57"/>
      <c r="CD106" s="57"/>
      <c r="CE106" s="57"/>
      <c r="CF106" s="57"/>
      <c r="CG106" s="57"/>
      <c r="CH106" s="57"/>
      <c r="CI106" s="57"/>
      <c r="CJ106" s="57"/>
      <c r="CK106" s="57"/>
      <c r="CL106" s="57"/>
      <c r="CP106"/>
      <c r="CQ106"/>
      <c r="CR106"/>
      <c r="CS106"/>
      <c r="CT106"/>
      <c r="CU106"/>
      <c r="CV106"/>
      <c r="CW106"/>
      <c r="CX106"/>
      <c r="CY106"/>
      <c r="CZ106"/>
      <c r="EM106" s="57"/>
      <c r="EN106" s="57"/>
      <c r="EO106" s="57"/>
      <c r="EP106" s="57"/>
      <c r="EQ106" s="57"/>
      <c r="ER106" s="57"/>
      <c r="ES106" s="57"/>
      <c r="ET106" s="57"/>
      <c r="EU106" s="57"/>
      <c r="EV106" s="57"/>
      <c r="EW106" s="57"/>
      <c r="FG106" s="65"/>
      <c r="FH106" s="65"/>
      <c r="FL106" s="57"/>
      <c r="FX106" s="57"/>
      <c r="FY106" s="57"/>
      <c r="FZ106" s="57"/>
      <c r="GA106" s="66"/>
      <c r="GB106" s="66"/>
      <c r="GE106" s="66"/>
      <c r="GG106" s="57"/>
    </row>
    <row r="107" spans="1:189" s="56" customFormat="1" ht="18" customHeight="1" x14ac:dyDescent="0.3">
      <c r="A107" s="56" t="s">
        <v>1017</v>
      </c>
      <c r="B107" s="56" t="s">
        <v>1009</v>
      </c>
      <c r="C107" s="57">
        <v>1020</v>
      </c>
      <c r="D107" s="57">
        <v>9.3000000000000007</v>
      </c>
      <c r="E107" s="56">
        <f t="shared" si="1"/>
        <v>1293.1500000000001</v>
      </c>
      <c r="F107" s="58">
        <v>52.54</v>
      </c>
      <c r="G107" s="58">
        <v>1.45</v>
      </c>
      <c r="H107" s="58">
        <v>17</v>
      </c>
      <c r="I107" s="58">
        <v>9.18</v>
      </c>
      <c r="J107" s="58">
        <v>0.17</v>
      </c>
      <c r="K107" s="58">
        <v>2.11</v>
      </c>
      <c r="L107" s="58">
        <v>4.7300000000000004</v>
      </c>
      <c r="M107" s="58">
        <v>4.79</v>
      </c>
      <c r="N107" s="58">
        <v>3.06</v>
      </c>
      <c r="O107" s="58"/>
      <c r="P107" s="58">
        <v>1.26</v>
      </c>
      <c r="Q107" s="58">
        <v>3.3</v>
      </c>
      <c r="S107" s="58">
        <v>39.619999999999997</v>
      </c>
      <c r="T107" s="58">
        <v>6.15</v>
      </c>
      <c r="U107" s="58">
        <v>13.53</v>
      </c>
      <c r="V107" s="58">
        <v>14.58</v>
      </c>
      <c r="W107" s="58">
        <v>0.16</v>
      </c>
      <c r="X107" s="58">
        <v>11.74</v>
      </c>
      <c r="Y107" s="58">
        <v>9.4499999999999993</v>
      </c>
      <c r="Z107" s="58">
        <v>2.5</v>
      </c>
      <c r="AA107" s="58">
        <v>0.83</v>
      </c>
      <c r="AB107" s="58"/>
      <c r="AD107" s="59"/>
      <c r="AE107" s="60"/>
      <c r="AF107" s="61"/>
      <c r="AG107" s="59"/>
      <c r="AH107" s="59"/>
      <c r="AI107" s="59"/>
      <c r="AJ107" s="60"/>
      <c r="AK107" s="62"/>
      <c r="AL107" s="62"/>
      <c r="AM107" s="62"/>
      <c r="AN107" s="62"/>
      <c r="AO107" s="62"/>
      <c r="AP107" s="62"/>
      <c r="AQ107" s="63"/>
      <c r="AR107" s="62"/>
      <c r="AS107" s="62"/>
      <c r="AT107" s="63"/>
      <c r="AU107" s="59"/>
      <c r="AV107" s="59"/>
      <c r="AW107" s="59"/>
      <c r="AX107" s="59"/>
      <c r="AY107" s="59"/>
      <c r="AZ107" s="59"/>
      <c r="BA107" s="60"/>
      <c r="BB107" s="64"/>
      <c r="BC107" s="64"/>
      <c r="BD107" s="59"/>
      <c r="BE107" s="59"/>
      <c r="BF107" s="59"/>
      <c r="BG107" s="59"/>
      <c r="BH107" s="59"/>
      <c r="BI107" s="59"/>
      <c r="BJ107" s="59"/>
      <c r="BK107" s="59"/>
      <c r="BL107" s="57"/>
      <c r="BM107" s="57"/>
      <c r="BN107" s="57"/>
      <c r="BO107" s="57"/>
      <c r="BP107" s="57"/>
      <c r="BQ107" s="57"/>
      <c r="BR107" s="57"/>
      <c r="BS107" s="57"/>
      <c r="BT107" s="57"/>
      <c r="BU107" s="57"/>
      <c r="BV107" s="57"/>
      <c r="BW107" s="57"/>
      <c r="BX107" s="57"/>
      <c r="CA107" s="57"/>
      <c r="CB107" s="57"/>
      <c r="CC107" s="57"/>
      <c r="CD107" s="57"/>
      <c r="CE107" s="57"/>
      <c r="CF107" s="57"/>
      <c r="CG107" s="57"/>
      <c r="CH107" s="57"/>
      <c r="CI107" s="57"/>
      <c r="CJ107" s="57"/>
      <c r="CK107" s="57"/>
      <c r="CL107" s="57"/>
      <c r="CP107"/>
      <c r="CQ107"/>
      <c r="CR107"/>
      <c r="CS107"/>
      <c r="CT107"/>
      <c r="CU107"/>
      <c r="CV107"/>
      <c r="CW107"/>
      <c r="CX107"/>
      <c r="CY107"/>
      <c r="CZ107"/>
      <c r="EM107" s="57"/>
      <c r="EN107" s="57"/>
      <c r="EO107" s="57"/>
      <c r="EP107" s="57"/>
      <c r="EQ107" s="57"/>
      <c r="ER107" s="57"/>
      <c r="ES107" s="57"/>
      <c r="ET107" s="57"/>
      <c r="EU107" s="57"/>
      <c r="EV107" s="57"/>
      <c r="EW107" s="57"/>
      <c r="FG107" s="65"/>
      <c r="FH107" s="65"/>
      <c r="FL107" s="57"/>
      <c r="FX107" s="57"/>
      <c r="FY107" s="57"/>
      <c r="FZ107" s="57"/>
      <c r="GA107" s="66"/>
      <c r="GB107" s="66"/>
      <c r="GE107" s="66"/>
      <c r="GG107" s="57"/>
    </row>
    <row r="108" spans="1:189" s="56" customFormat="1" ht="18" customHeight="1" x14ac:dyDescent="0.3">
      <c r="A108" s="56" t="s">
        <v>1017</v>
      </c>
      <c r="B108" s="56" t="s">
        <v>1009</v>
      </c>
      <c r="C108" s="57">
        <v>1000</v>
      </c>
      <c r="D108" s="57">
        <v>9.3000000000000007</v>
      </c>
      <c r="E108" s="56">
        <f t="shared" si="1"/>
        <v>1273.1500000000001</v>
      </c>
      <c r="F108" s="58">
        <v>52.84</v>
      </c>
      <c r="G108" s="58">
        <v>1.26</v>
      </c>
      <c r="H108" s="58">
        <v>16.68</v>
      </c>
      <c r="I108" s="58">
        <v>9.08</v>
      </c>
      <c r="J108" s="58">
        <v>0.15</v>
      </c>
      <c r="K108" s="58">
        <v>1.82</v>
      </c>
      <c r="L108" s="58">
        <v>4.25</v>
      </c>
      <c r="M108" s="58">
        <v>4.5599999999999996</v>
      </c>
      <c r="N108" s="58">
        <v>3.14</v>
      </c>
      <c r="O108" s="58"/>
      <c r="P108" s="58">
        <v>1.1200000000000001</v>
      </c>
      <c r="Q108" s="58">
        <v>5.0999999999999943</v>
      </c>
      <c r="S108" s="58">
        <v>39.799999999999997</v>
      </c>
      <c r="T108" s="58">
        <v>5.25</v>
      </c>
      <c r="U108" s="58">
        <v>13.2</v>
      </c>
      <c r="V108" s="58">
        <v>13.67</v>
      </c>
      <c r="W108" s="58">
        <v>0.17</v>
      </c>
      <c r="X108" s="58">
        <v>9.94</v>
      </c>
      <c r="Y108" s="58">
        <v>9.9499999999999993</v>
      </c>
      <c r="Z108" s="58">
        <v>2.39</v>
      </c>
      <c r="AA108" s="58">
        <v>1.08</v>
      </c>
      <c r="AB108" s="58"/>
      <c r="AD108" s="59"/>
      <c r="AE108" s="60"/>
      <c r="AF108" s="61"/>
      <c r="AG108" s="59"/>
      <c r="AH108" s="59"/>
      <c r="AI108" s="59"/>
      <c r="AJ108" s="60"/>
      <c r="AK108" s="62"/>
      <c r="AL108" s="62"/>
      <c r="AM108" s="62"/>
      <c r="AN108" s="62"/>
      <c r="AO108" s="62"/>
      <c r="AP108" s="62"/>
      <c r="AQ108" s="63"/>
      <c r="AR108" s="62"/>
      <c r="AS108" s="62"/>
      <c r="AT108" s="63"/>
      <c r="AU108" s="59"/>
      <c r="AV108" s="59"/>
      <c r="AW108" s="59"/>
      <c r="AX108" s="59"/>
      <c r="AY108" s="59"/>
      <c r="AZ108" s="59"/>
      <c r="BA108" s="60"/>
      <c r="BB108" s="64"/>
      <c r="BC108" s="64"/>
      <c r="BD108" s="59"/>
      <c r="BE108" s="59"/>
      <c r="BF108" s="59"/>
      <c r="BG108" s="59"/>
      <c r="BH108" s="59"/>
      <c r="BI108" s="59"/>
      <c r="BJ108" s="59"/>
      <c r="BK108" s="59"/>
      <c r="BL108" s="57"/>
      <c r="BM108" s="57"/>
      <c r="BN108" s="57"/>
      <c r="BO108" s="57"/>
      <c r="BP108" s="57"/>
      <c r="BQ108" s="57"/>
      <c r="BR108" s="57"/>
      <c r="BS108" s="57"/>
      <c r="BT108" s="57"/>
      <c r="BU108" s="57"/>
      <c r="BV108" s="57"/>
      <c r="BW108" s="57"/>
      <c r="BX108" s="57"/>
      <c r="CA108" s="57"/>
      <c r="CB108" s="57"/>
      <c r="CC108" s="57"/>
      <c r="CD108" s="57"/>
      <c r="CE108" s="57"/>
      <c r="CF108" s="57"/>
      <c r="CG108" s="57"/>
      <c r="CH108" s="57"/>
      <c r="CI108" s="57"/>
      <c r="CJ108" s="57"/>
      <c r="CK108" s="57"/>
      <c r="CL108" s="57"/>
      <c r="CP108"/>
      <c r="CQ108"/>
      <c r="CR108"/>
      <c r="CS108"/>
      <c r="CT108"/>
      <c r="CU108"/>
      <c r="CV108"/>
      <c r="CW108"/>
      <c r="CX108"/>
      <c r="CY108"/>
      <c r="CZ108"/>
      <c r="EM108" s="57"/>
      <c r="EN108" s="57"/>
      <c r="EO108" s="57"/>
      <c r="EP108" s="57"/>
      <c r="EQ108" s="57"/>
      <c r="ER108" s="57"/>
      <c r="ES108" s="57"/>
      <c r="ET108" s="57"/>
      <c r="EU108" s="57"/>
      <c r="EV108" s="57"/>
      <c r="EW108" s="57"/>
      <c r="FG108" s="65"/>
      <c r="FH108" s="65"/>
      <c r="FL108" s="57"/>
      <c r="FX108" s="57"/>
      <c r="FY108" s="57"/>
      <c r="FZ108" s="57"/>
      <c r="GA108" s="66"/>
      <c r="GB108" s="66"/>
      <c r="GE108" s="66"/>
      <c r="GG108" s="57"/>
    </row>
    <row r="109" spans="1:189" s="56" customFormat="1" ht="18" customHeight="1" x14ac:dyDescent="0.3">
      <c r="A109" s="56" t="s">
        <v>1017</v>
      </c>
      <c r="B109" s="56" t="s">
        <v>1009</v>
      </c>
      <c r="C109" s="57">
        <v>950</v>
      </c>
      <c r="D109" s="57">
        <v>9.3000000000000007</v>
      </c>
      <c r="E109" s="56">
        <f t="shared" si="1"/>
        <v>1223.1500000000001</v>
      </c>
      <c r="F109" s="58">
        <v>59.91</v>
      </c>
      <c r="G109" s="58">
        <v>0.81</v>
      </c>
      <c r="H109" s="58">
        <v>17.29</v>
      </c>
      <c r="I109" s="58">
        <v>5.52</v>
      </c>
      <c r="J109" s="58">
        <v>0.08</v>
      </c>
      <c r="K109" s="58">
        <v>0.97</v>
      </c>
      <c r="L109" s="58">
        <v>2.8</v>
      </c>
      <c r="M109" s="58">
        <v>4.17</v>
      </c>
      <c r="N109" s="58">
        <v>4.03</v>
      </c>
      <c r="O109" s="58"/>
      <c r="P109" s="58">
        <v>0.49</v>
      </c>
      <c r="Q109" s="58">
        <v>3.930000000000021</v>
      </c>
      <c r="S109" s="58">
        <v>37.96</v>
      </c>
      <c r="T109" s="58">
        <v>5.56</v>
      </c>
      <c r="U109" s="58">
        <v>14.55</v>
      </c>
      <c r="V109" s="58">
        <v>16.89</v>
      </c>
      <c r="W109" s="58">
        <v>0.18</v>
      </c>
      <c r="X109" s="58">
        <v>9.09</v>
      </c>
      <c r="Y109" s="58">
        <v>9.1199999999999992</v>
      </c>
      <c r="Z109" s="58">
        <v>2.64</v>
      </c>
      <c r="AA109" s="58">
        <v>0.74</v>
      </c>
      <c r="AB109" s="58"/>
      <c r="AD109" s="59"/>
      <c r="AE109" s="60"/>
      <c r="AF109" s="61"/>
      <c r="AG109" s="59"/>
      <c r="AH109" s="59"/>
      <c r="AI109" s="59"/>
      <c r="AJ109" s="60"/>
      <c r="AK109" s="62"/>
      <c r="AL109" s="62"/>
      <c r="AM109" s="62"/>
      <c r="AN109" s="62"/>
      <c r="AO109" s="62"/>
      <c r="AP109" s="62"/>
      <c r="AQ109" s="63"/>
      <c r="AR109" s="62"/>
      <c r="AS109" s="62"/>
      <c r="AT109" s="63"/>
      <c r="AU109" s="59"/>
      <c r="AV109" s="59"/>
      <c r="AW109" s="59"/>
      <c r="AX109" s="59"/>
      <c r="AY109" s="59"/>
      <c r="AZ109" s="59"/>
      <c r="BA109" s="60"/>
      <c r="BB109" s="64"/>
      <c r="BC109" s="64"/>
      <c r="BD109" s="59"/>
      <c r="BE109" s="59"/>
      <c r="BF109" s="59"/>
      <c r="BG109" s="59"/>
      <c r="BH109" s="59"/>
      <c r="BI109" s="59"/>
      <c r="BJ109" s="59"/>
      <c r="BK109" s="59"/>
      <c r="BL109" s="57"/>
      <c r="BM109" s="57"/>
      <c r="BN109" s="57"/>
      <c r="BO109" s="57"/>
      <c r="BP109" s="57"/>
      <c r="BQ109" s="57"/>
      <c r="BR109" s="57"/>
      <c r="BS109" s="57"/>
      <c r="BT109" s="57"/>
      <c r="BU109" s="57"/>
      <c r="BV109" s="57"/>
      <c r="BW109" s="57"/>
      <c r="BX109" s="57"/>
      <c r="CA109" s="57"/>
      <c r="CB109" s="57"/>
      <c r="CC109" s="57"/>
      <c r="CD109" s="57"/>
      <c r="CE109" s="57"/>
      <c r="CF109" s="57"/>
      <c r="CG109" s="57"/>
      <c r="CH109" s="57"/>
      <c r="CI109" s="57"/>
      <c r="CJ109" s="57"/>
      <c r="CK109" s="57"/>
      <c r="CL109" s="57"/>
      <c r="CP109"/>
      <c r="CQ109"/>
      <c r="CR109"/>
      <c r="CS109"/>
      <c r="CT109"/>
      <c r="CU109"/>
      <c r="CV109"/>
      <c r="CW109"/>
      <c r="CX109"/>
      <c r="CY109"/>
      <c r="CZ109"/>
      <c r="EM109" s="57"/>
      <c r="EN109" s="57"/>
      <c r="EO109" s="57"/>
      <c r="EP109" s="57"/>
      <c r="EQ109" s="57"/>
      <c r="ER109" s="57"/>
      <c r="ES109" s="57"/>
      <c r="ET109" s="57"/>
      <c r="EU109" s="57"/>
      <c r="EV109" s="57"/>
      <c r="EW109" s="57"/>
      <c r="FG109" s="65"/>
      <c r="FH109" s="65"/>
      <c r="FL109" s="57"/>
      <c r="FX109" s="57"/>
      <c r="FY109" s="57"/>
      <c r="FZ109" s="57"/>
      <c r="GA109" s="66"/>
      <c r="GB109" s="66"/>
      <c r="GE109" s="66"/>
      <c r="GG109" s="57"/>
    </row>
    <row r="110" spans="1:189" s="56" customFormat="1" ht="18" customHeight="1" x14ac:dyDescent="0.3">
      <c r="A110" s="56" t="s">
        <v>1017</v>
      </c>
      <c r="B110" s="56" t="s">
        <v>1009</v>
      </c>
      <c r="C110" s="57">
        <v>960</v>
      </c>
      <c r="D110" s="57">
        <v>9.3000000000000007</v>
      </c>
      <c r="E110" s="56">
        <f t="shared" si="1"/>
        <v>1233.1500000000001</v>
      </c>
      <c r="F110" s="58">
        <v>60.67</v>
      </c>
      <c r="G110" s="58">
        <v>0.5</v>
      </c>
      <c r="H110" s="58">
        <v>16.850000000000001</v>
      </c>
      <c r="I110" s="58">
        <v>5.13</v>
      </c>
      <c r="J110" s="58">
        <v>0.11</v>
      </c>
      <c r="K110" s="58">
        <v>0.52</v>
      </c>
      <c r="L110" s="58">
        <v>2.13</v>
      </c>
      <c r="M110" s="58">
        <v>4.96</v>
      </c>
      <c r="N110" s="58">
        <v>3.89</v>
      </c>
      <c r="O110" s="58"/>
      <c r="P110" s="58">
        <v>0.25</v>
      </c>
      <c r="Q110" s="58">
        <v>4.9900000000000091</v>
      </c>
      <c r="S110" s="58">
        <v>39.450000000000003</v>
      </c>
      <c r="T110" s="58">
        <v>5.31</v>
      </c>
      <c r="U110" s="58">
        <v>13.12</v>
      </c>
      <c r="V110" s="58">
        <v>18.43</v>
      </c>
      <c r="W110" s="58">
        <v>0.3</v>
      </c>
      <c r="X110" s="58">
        <v>7.77</v>
      </c>
      <c r="Y110" s="58">
        <v>10.44</v>
      </c>
      <c r="Z110" s="58">
        <v>2.83</v>
      </c>
      <c r="AA110" s="58">
        <v>1.06</v>
      </c>
      <c r="AB110" s="58"/>
      <c r="AD110" s="59"/>
      <c r="AE110" s="60"/>
      <c r="AF110" s="61"/>
      <c r="AG110" s="59"/>
      <c r="AH110" s="59"/>
      <c r="AI110" s="59"/>
      <c r="AJ110" s="60"/>
      <c r="AK110" s="62"/>
      <c r="AL110" s="62"/>
      <c r="AM110" s="62"/>
      <c r="AN110" s="62"/>
      <c r="AO110" s="62"/>
      <c r="AP110" s="62"/>
      <c r="AQ110" s="63"/>
      <c r="AR110" s="62"/>
      <c r="AS110" s="62"/>
      <c r="AT110" s="63"/>
      <c r="AU110" s="59"/>
      <c r="AV110" s="59"/>
      <c r="AW110" s="59"/>
      <c r="AX110" s="59"/>
      <c r="AY110" s="59"/>
      <c r="AZ110" s="59"/>
      <c r="BA110" s="60"/>
      <c r="BB110" s="64"/>
      <c r="BC110" s="64"/>
      <c r="BD110" s="59"/>
      <c r="BE110" s="59"/>
      <c r="BF110" s="59"/>
      <c r="BG110" s="59"/>
      <c r="BH110" s="59"/>
      <c r="BI110" s="59"/>
      <c r="BJ110" s="59"/>
      <c r="BK110" s="59"/>
      <c r="BL110" s="57"/>
      <c r="BM110" s="57"/>
      <c r="BN110" s="57"/>
      <c r="BO110" s="57"/>
      <c r="BP110" s="57"/>
      <c r="BQ110" s="57"/>
      <c r="BR110" s="57"/>
      <c r="BS110" s="57"/>
      <c r="BT110" s="57"/>
      <c r="BU110" s="57"/>
      <c r="BV110" s="57"/>
      <c r="BW110" s="57"/>
      <c r="BX110" s="57"/>
      <c r="CA110" s="57"/>
      <c r="CB110" s="57"/>
      <c r="CC110" s="57"/>
      <c r="CD110" s="57"/>
      <c r="CE110" s="57"/>
      <c r="CF110" s="57"/>
      <c r="CG110" s="57"/>
      <c r="CH110" s="57"/>
      <c r="CI110" s="57"/>
      <c r="CJ110" s="57"/>
      <c r="CK110" s="57"/>
      <c r="CL110" s="57"/>
      <c r="CP110"/>
      <c r="CQ110"/>
      <c r="CR110"/>
      <c r="CS110"/>
      <c r="CT110"/>
      <c r="CU110"/>
      <c r="CV110"/>
      <c r="CW110"/>
      <c r="CX110"/>
      <c r="CY110"/>
      <c r="CZ110"/>
      <c r="EM110" s="57"/>
      <c r="EN110" s="57"/>
      <c r="EO110" s="57"/>
      <c r="EP110" s="57"/>
      <c r="EQ110" s="57"/>
      <c r="ER110" s="57"/>
      <c r="ES110" s="57"/>
      <c r="ET110" s="57"/>
      <c r="EU110" s="57"/>
      <c r="EV110" s="57"/>
      <c r="EW110" s="57"/>
      <c r="FG110" s="65"/>
      <c r="FH110" s="65"/>
      <c r="FL110" s="57"/>
      <c r="FX110" s="57"/>
      <c r="FY110" s="57"/>
      <c r="FZ110" s="57"/>
      <c r="GA110" s="66"/>
      <c r="GB110" s="66"/>
      <c r="GE110" s="66"/>
      <c r="GG110" s="57"/>
    </row>
    <row r="111" spans="1:189" s="56" customFormat="1" ht="18" customHeight="1" x14ac:dyDescent="0.3">
      <c r="A111" s="56" t="s">
        <v>1017</v>
      </c>
      <c r="B111" s="56" t="s">
        <v>1009</v>
      </c>
      <c r="C111" s="57">
        <v>940</v>
      </c>
      <c r="D111" s="57">
        <v>9.3000000000000007</v>
      </c>
      <c r="E111" s="56">
        <f t="shared" si="1"/>
        <v>1213.1500000000001</v>
      </c>
      <c r="F111" s="58">
        <v>62.21</v>
      </c>
      <c r="G111" s="58">
        <v>0.41</v>
      </c>
      <c r="H111" s="58">
        <v>16.32</v>
      </c>
      <c r="I111" s="58">
        <v>3.47</v>
      </c>
      <c r="J111" s="58">
        <v>0.05</v>
      </c>
      <c r="K111" s="58">
        <v>0.28999999999999998</v>
      </c>
      <c r="L111" s="58">
        <v>1.56</v>
      </c>
      <c r="M111" s="58">
        <v>5.3</v>
      </c>
      <c r="N111" s="58">
        <v>4.58</v>
      </c>
      <c r="O111" s="58"/>
      <c r="P111" s="58">
        <v>0.12</v>
      </c>
      <c r="Q111" s="58">
        <v>5.6899999999999977</v>
      </c>
      <c r="S111" s="58">
        <v>38.619999999999997</v>
      </c>
      <c r="T111" s="58">
        <v>4.72</v>
      </c>
      <c r="U111" s="58">
        <v>13.07</v>
      </c>
      <c r="V111" s="58">
        <v>19.45</v>
      </c>
      <c r="W111" s="58">
        <v>0.3</v>
      </c>
      <c r="X111" s="58">
        <v>6.68</v>
      </c>
      <c r="Y111" s="58">
        <v>9.64</v>
      </c>
      <c r="Z111" s="58">
        <v>2.76</v>
      </c>
      <c r="AA111" s="58">
        <v>0.94</v>
      </c>
      <c r="AB111" s="58"/>
      <c r="AD111" s="59"/>
      <c r="AE111" s="60"/>
      <c r="AF111" s="61"/>
      <c r="AG111" s="59"/>
      <c r="AH111" s="59"/>
      <c r="AI111" s="59"/>
      <c r="AJ111" s="60"/>
      <c r="AK111" s="62"/>
      <c r="AL111" s="62"/>
      <c r="AM111" s="62"/>
      <c r="AN111" s="62"/>
      <c r="AO111" s="62"/>
      <c r="AP111" s="62"/>
      <c r="AQ111" s="63"/>
      <c r="AR111" s="62"/>
      <c r="AS111" s="62"/>
      <c r="AT111" s="63"/>
      <c r="AU111" s="59"/>
      <c r="AV111" s="59"/>
      <c r="AW111" s="59"/>
      <c r="AX111" s="59"/>
      <c r="AY111" s="59"/>
      <c r="AZ111" s="59"/>
      <c r="BA111" s="60"/>
      <c r="BB111" s="64"/>
      <c r="BC111" s="64"/>
      <c r="BD111" s="59"/>
      <c r="BE111" s="59"/>
      <c r="BF111" s="59"/>
      <c r="BG111" s="59"/>
      <c r="BH111" s="59"/>
      <c r="BI111" s="59"/>
      <c r="BJ111" s="59"/>
      <c r="BK111" s="59"/>
      <c r="BL111" s="57"/>
      <c r="BM111" s="57"/>
      <c r="BN111" s="57"/>
      <c r="BO111" s="57"/>
      <c r="BP111" s="57"/>
      <c r="BQ111" s="57"/>
      <c r="BR111" s="57"/>
      <c r="BS111" s="57"/>
      <c r="BT111" s="57"/>
      <c r="BU111" s="57"/>
      <c r="BV111" s="57"/>
      <c r="BW111" s="57"/>
      <c r="BX111" s="57"/>
      <c r="CA111" s="57"/>
      <c r="CB111" s="57"/>
      <c r="CC111" s="57"/>
      <c r="CD111" s="57"/>
      <c r="CE111" s="57"/>
      <c r="CF111" s="57"/>
      <c r="CG111" s="57"/>
      <c r="CH111" s="57"/>
      <c r="CI111" s="57"/>
      <c r="CJ111" s="57"/>
      <c r="CK111" s="57"/>
      <c r="CL111" s="57"/>
      <c r="CP111"/>
      <c r="CQ111"/>
      <c r="CR111"/>
      <c r="CS111"/>
      <c r="CT111"/>
      <c r="CU111"/>
      <c r="CV111"/>
      <c r="CW111"/>
      <c r="CX111"/>
      <c r="CY111"/>
      <c r="CZ111"/>
      <c r="EM111" s="57"/>
      <c r="EN111" s="57"/>
      <c r="EO111" s="57"/>
      <c r="EP111" s="57"/>
      <c r="EQ111" s="57"/>
      <c r="ER111" s="57"/>
      <c r="ES111" s="57"/>
      <c r="ET111" s="57"/>
      <c r="EU111" s="57"/>
      <c r="EV111" s="57"/>
      <c r="EW111" s="57"/>
      <c r="FG111" s="65"/>
      <c r="FH111" s="65"/>
      <c r="FL111" s="57"/>
      <c r="FX111" s="57"/>
      <c r="FY111" s="57"/>
      <c r="FZ111" s="57"/>
      <c r="GA111" s="66"/>
      <c r="GB111" s="66"/>
      <c r="GE111" s="66"/>
      <c r="GG111" s="57"/>
    </row>
    <row r="112" spans="1:189" s="56" customFormat="1" ht="18" customHeight="1" x14ac:dyDescent="0.3">
      <c r="A112" s="56" t="s">
        <v>1017</v>
      </c>
      <c r="B112" s="56" t="s">
        <v>1009</v>
      </c>
      <c r="C112" s="57">
        <v>980</v>
      </c>
      <c r="D112" s="57">
        <v>9.3000000000000007</v>
      </c>
      <c r="E112" s="56">
        <f t="shared" si="1"/>
        <v>1253.1500000000001</v>
      </c>
      <c r="F112" s="58">
        <v>58.58</v>
      </c>
      <c r="G112" s="58">
        <v>0.62</v>
      </c>
      <c r="H112" s="58">
        <v>17.25</v>
      </c>
      <c r="I112" s="58">
        <v>5.47</v>
      </c>
      <c r="J112" s="58">
        <v>0.11</v>
      </c>
      <c r="K112" s="58">
        <v>0.66</v>
      </c>
      <c r="L112" s="58">
        <v>2.67</v>
      </c>
      <c r="M112" s="58">
        <v>5.0599999999999996</v>
      </c>
      <c r="N112" s="58">
        <v>3.65</v>
      </c>
      <c r="O112" s="58"/>
      <c r="P112" s="58">
        <v>0.34</v>
      </c>
      <c r="Q112" s="58">
        <v>5.5900000000000034</v>
      </c>
      <c r="S112" s="58">
        <v>38.49</v>
      </c>
      <c r="T112" s="58">
        <v>6.44</v>
      </c>
      <c r="U112" s="58">
        <v>12.88</v>
      </c>
      <c r="V112" s="58">
        <v>17.559999999999999</v>
      </c>
      <c r="W112" s="58">
        <v>0.28999999999999998</v>
      </c>
      <c r="X112" s="58">
        <v>7.74</v>
      </c>
      <c r="Y112" s="58">
        <v>10.34</v>
      </c>
      <c r="Z112" s="58">
        <v>2.4</v>
      </c>
      <c r="AA112" s="58">
        <v>1.03</v>
      </c>
      <c r="AB112" s="58"/>
      <c r="AD112" s="59"/>
      <c r="AE112" s="60"/>
      <c r="AF112" s="61"/>
      <c r="AG112" s="59"/>
      <c r="AH112" s="59"/>
      <c r="AI112" s="59"/>
      <c r="AJ112" s="60"/>
      <c r="AK112" s="62"/>
      <c r="AL112" s="62"/>
      <c r="AM112" s="62"/>
      <c r="AN112" s="62"/>
      <c r="AO112" s="62"/>
      <c r="AP112" s="62"/>
      <c r="AQ112" s="63"/>
      <c r="AR112" s="62"/>
      <c r="AS112" s="62"/>
      <c r="AT112" s="63"/>
      <c r="AU112" s="59"/>
      <c r="AV112" s="59"/>
      <c r="AW112" s="59"/>
      <c r="AX112" s="59"/>
      <c r="AY112" s="59"/>
      <c r="AZ112" s="59"/>
      <c r="BA112" s="60"/>
      <c r="BB112" s="64"/>
      <c r="BC112" s="64"/>
      <c r="BD112" s="59"/>
      <c r="BE112" s="59"/>
      <c r="BF112" s="59"/>
      <c r="BG112" s="59"/>
      <c r="BH112" s="59"/>
      <c r="BI112" s="59"/>
      <c r="BJ112" s="59"/>
      <c r="BK112" s="59"/>
      <c r="BL112" s="57"/>
      <c r="BM112" s="57"/>
      <c r="BN112" s="57"/>
      <c r="BO112" s="57"/>
      <c r="BP112" s="57"/>
      <c r="BQ112" s="57"/>
      <c r="BR112" s="57"/>
      <c r="BS112" s="57"/>
      <c r="BT112" s="57"/>
      <c r="BU112" s="57"/>
      <c r="BV112" s="57"/>
      <c r="BW112" s="57"/>
      <c r="BX112" s="57"/>
      <c r="CA112" s="57"/>
      <c r="CB112" s="57"/>
      <c r="CC112" s="57"/>
      <c r="CD112" s="57"/>
      <c r="CE112" s="57"/>
      <c r="CF112" s="57"/>
      <c r="CG112" s="57"/>
      <c r="CH112" s="57"/>
      <c r="CI112" s="57"/>
      <c r="CJ112" s="57"/>
      <c r="CK112" s="57"/>
      <c r="CL112" s="57"/>
      <c r="CP112"/>
      <c r="CQ112"/>
      <c r="CR112"/>
      <c r="CS112"/>
      <c r="CT112"/>
      <c r="CU112"/>
      <c r="CV112"/>
      <c r="CW112"/>
      <c r="CX112"/>
      <c r="CY112"/>
      <c r="CZ112"/>
      <c r="EM112" s="57"/>
      <c r="EN112" s="57"/>
      <c r="EO112" s="57"/>
      <c r="EP112" s="57"/>
      <c r="EQ112" s="57"/>
      <c r="ER112" s="57"/>
      <c r="ES112" s="57"/>
      <c r="ET112" s="57"/>
      <c r="EU112" s="57"/>
      <c r="EV112" s="57"/>
      <c r="EW112" s="57"/>
      <c r="FG112" s="65"/>
      <c r="FH112" s="65"/>
      <c r="FL112" s="57"/>
      <c r="FX112" s="57"/>
      <c r="FY112" s="57"/>
      <c r="FZ112" s="57"/>
      <c r="GA112" s="66"/>
      <c r="GB112" s="66"/>
      <c r="GE112" s="66"/>
      <c r="GG112" s="57"/>
    </row>
    <row r="113" spans="1:189" s="56" customFormat="1" ht="18" customHeight="1" x14ac:dyDescent="0.3">
      <c r="A113" s="56" t="s">
        <v>1017</v>
      </c>
      <c r="B113" s="56" t="s">
        <v>1009</v>
      </c>
      <c r="C113" s="57">
        <v>1000</v>
      </c>
      <c r="D113" s="57">
        <v>4.3</v>
      </c>
      <c r="E113" s="56">
        <f t="shared" si="1"/>
        <v>1273.1500000000001</v>
      </c>
      <c r="F113" s="58">
        <v>57.77</v>
      </c>
      <c r="G113" s="58">
        <v>0.9</v>
      </c>
      <c r="H113" s="58">
        <v>16.78</v>
      </c>
      <c r="I113" s="58">
        <v>5.26</v>
      </c>
      <c r="J113" s="58">
        <v>0.08</v>
      </c>
      <c r="K113" s="58">
        <v>0.96</v>
      </c>
      <c r="L113" s="58">
        <v>2.83</v>
      </c>
      <c r="M113" s="58">
        <v>4.0999999999999996</v>
      </c>
      <c r="N113" s="58">
        <v>5.68</v>
      </c>
      <c r="O113" s="58"/>
      <c r="P113" s="58">
        <v>0.33</v>
      </c>
      <c r="Q113" s="58">
        <v>5.3100000000000165</v>
      </c>
      <c r="S113" s="58">
        <v>41.68</v>
      </c>
      <c r="T113" s="58">
        <v>5.04</v>
      </c>
      <c r="U113" s="58">
        <v>10.92</v>
      </c>
      <c r="V113" s="58">
        <v>15.79</v>
      </c>
      <c r="W113" s="58">
        <v>0.21</v>
      </c>
      <c r="X113" s="58">
        <v>10.99</v>
      </c>
      <c r="Y113" s="58">
        <v>9.75</v>
      </c>
      <c r="Z113" s="58">
        <v>1.8</v>
      </c>
      <c r="AA113" s="58">
        <v>0.92</v>
      </c>
      <c r="AB113" s="58"/>
      <c r="AD113" s="59"/>
      <c r="AE113" s="60"/>
      <c r="AF113" s="61"/>
      <c r="AG113" s="59"/>
      <c r="AH113" s="59"/>
      <c r="AI113" s="59"/>
      <c r="AJ113" s="60"/>
      <c r="AK113" s="62"/>
      <c r="AL113" s="62"/>
      <c r="AM113" s="62"/>
      <c r="AN113" s="62"/>
      <c r="AO113" s="62"/>
      <c r="AP113" s="62"/>
      <c r="AQ113" s="63"/>
      <c r="AR113" s="62"/>
      <c r="AS113" s="62"/>
      <c r="AT113" s="63"/>
      <c r="AU113" s="59"/>
      <c r="AV113" s="59"/>
      <c r="AW113" s="59"/>
      <c r="AX113" s="59"/>
      <c r="AY113" s="59"/>
      <c r="AZ113" s="59"/>
      <c r="BA113" s="60"/>
      <c r="BB113" s="64"/>
      <c r="BC113" s="64"/>
      <c r="BD113" s="59"/>
      <c r="BE113" s="59"/>
      <c r="BF113" s="59"/>
      <c r="BG113" s="59"/>
      <c r="BH113" s="59"/>
      <c r="BI113" s="59"/>
      <c r="BJ113" s="59"/>
      <c r="BK113" s="59"/>
      <c r="BL113" s="57"/>
      <c r="BM113" s="57"/>
      <c r="BN113" s="57"/>
      <c r="BO113" s="57"/>
      <c r="BP113" s="57"/>
      <c r="BQ113" s="57"/>
      <c r="BR113" s="57"/>
      <c r="BS113" s="57"/>
      <c r="BT113" s="57"/>
      <c r="BU113" s="57"/>
      <c r="BV113" s="57"/>
      <c r="BW113" s="57"/>
      <c r="BX113" s="57"/>
      <c r="CA113" s="57"/>
      <c r="CB113" s="57"/>
      <c r="CC113" s="57"/>
      <c r="CD113" s="57"/>
      <c r="CE113" s="57"/>
      <c r="CF113" s="57"/>
      <c r="CG113" s="57"/>
      <c r="CH113" s="57"/>
      <c r="CI113" s="57"/>
      <c r="CJ113" s="57"/>
      <c r="CK113" s="57"/>
      <c r="CL113" s="57"/>
      <c r="CP113"/>
      <c r="CQ113"/>
      <c r="CR113"/>
      <c r="CS113"/>
      <c r="CT113"/>
      <c r="CU113"/>
      <c r="CV113"/>
      <c r="CW113"/>
      <c r="CX113"/>
      <c r="CY113"/>
      <c r="CZ113"/>
      <c r="EM113" s="57"/>
      <c r="EN113" s="57"/>
      <c r="EO113" s="57"/>
      <c r="EP113" s="57"/>
      <c r="EQ113" s="57"/>
      <c r="ER113" s="57"/>
      <c r="ES113" s="57"/>
      <c r="ET113" s="57"/>
      <c r="EU113" s="57"/>
      <c r="EV113" s="57"/>
      <c r="EW113" s="57"/>
      <c r="FG113" s="65"/>
      <c r="FH113" s="65"/>
      <c r="FL113" s="57"/>
      <c r="FX113" s="57"/>
      <c r="FY113" s="57"/>
      <c r="FZ113" s="57"/>
      <c r="GA113" s="66"/>
      <c r="GB113" s="66"/>
      <c r="GE113" s="66"/>
      <c r="GG113" s="57"/>
    </row>
    <row r="114" spans="1:189" s="56" customFormat="1" ht="18" customHeight="1" x14ac:dyDescent="0.3">
      <c r="A114" s="56" t="s">
        <v>1017</v>
      </c>
      <c r="B114" s="56" t="s">
        <v>1009</v>
      </c>
      <c r="C114" s="57">
        <v>940</v>
      </c>
      <c r="D114" s="57">
        <v>4.3</v>
      </c>
      <c r="E114" s="56">
        <f t="shared" si="1"/>
        <v>1213.1500000000001</v>
      </c>
      <c r="F114" s="58">
        <v>61.86</v>
      </c>
      <c r="G114" s="58">
        <v>0.45</v>
      </c>
      <c r="H114" s="58">
        <v>16.600000000000001</v>
      </c>
      <c r="I114" s="58">
        <v>3.99</v>
      </c>
      <c r="J114" s="58">
        <v>0.01</v>
      </c>
      <c r="K114" s="58">
        <v>0.31</v>
      </c>
      <c r="L114" s="58">
        <v>1.56</v>
      </c>
      <c r="M114" s="58">
        <v>4.95</v>
      </c>
      <c r="N114" s="58">
        <v>5.47</v>
      </c>
      <c r="O114" s="58"/>
      <c r="P114" s="58">
        <v>0.13</v>
      </c>
      <c r="Q114" s="58">
        <v>4.6700000000000017</v>
      </c>
      <c r="S114" s="58">
        <v>39.74</v>
      </c>
      <c r="T114" s="58">
        <v>5.83</v>
      </c>
      <c r="U114" s="58">
        <v>11.24</v>
      </c>
      <c r="V114" s="58">
        <v>19.09</v>
      </c>
      <c r="W114" s="58">
        <v>0.3</v>
      </c>
      <c r="X114" s="58">
        <v>7.23</v>
      </c>
      <c r="Y114" s="58">
        <v>10.29</v>
      </c>
      <c r="Z114" s="58">
        <v>2.57</v>
      </c>
      <c r="AA114" s="58">
        <v>0.96</v>
      </c>
      <c r="AB114" s="58"/>
      <c r="AD114" s="59"/>
      <c r="AE114" s="60"/>
      <c r="AF114" s="61"/>
      <c r="AG114" s="59"/>
      <c r="AH114" s="59"/>
      <c r="AI114" s="59"/>
      <c r="AJ114" s="60"/>
      <c r="AK114" s="62"/>
      <c r="AL114" s="62"/>
      <c r="AM114" s="62"/>
      <c r="AN114" s="62"/>
      <c r="AO114" s="62"/>
      <c r="AP114" s="62"/>
      <c r="AQ114" s="63"/>
      <c r="AR114" s="62"/>
      <c r="AS114" s="62"/>
      <c r="AT114" s="63"/>
      <c r="AU114" s="59"/>
      <c r="AV114" s="59"/>
      <c r="AW114" s="59"/>
      <c r="AX114" s="59"/>
      <c r="AY114" s="59"/>
      <c r="AZ114" s="59"/>
      <c r="BA114" s="60"/>
      <c r="BB114" s="64"/>
      <c r="BC114" s="64"/>
      <c r="BD114" s="59"/>
      <c r="BE114" s="59"/>
      <c r="BF114" s="59"/>
      <c r="BG114" s="59"/>
      <c r="BH114" s="59"/>
      <c r="BI114" s="59"/>
      <c r="BJ114" s="59"/>
      <c r="BK114" s="59"/>
      <c r="BL114" s="57"/>
      <c r="BM114" s="57"/>
      <c r="BN114" s="57"/>
      <c r="BO114" s="57"/>
      <c r="BP114" s="57"/>
      <c r="BQ114" s="57"/>
      <c r="BR114" s="57"/>
      <c r="BS114" s="57"/>
      <c r="BT114" s="57"/>
      <c r="BU114" s="57"/>
      <c r="BV114" s="57"/>
      <c r="BW114" s="57"/>
      <c r="BX114" s="57"/>
      <c r="CA114" s="57"/>
      <c r="CB114" s="57"/>
      <c r="CC114" s="57"/>
      <c r="CD114" s="57"/>
      <c r="CE114" s="57"/>
      <c r="CF114" s="57"/>
      <c r="CG114" s="57"/>
      <c r="CH114" s="57"/>
      <c r="CI114" s="57"/>
      <c r="CJ114" s="57"/>
      <c r="CK114" s="57"/>
      <c r="CL114" s="57"/>
      <c r="CP114"/>
      <c r="CQ114"/>
      <c r="CR114"/>
      <c r="CS114"/>
      <c r="CT114"/>
      <c r="CU114"/>
      <c r="CV114"/>
      <c r="CW114"/>
      <c r="CX114"/>
      <c r="CY114"/>
      <c r="CZ114"/>
      <c r="EM114" s="57"/>
      <c r="EN114" s="57"/>
      <c r="EO114" s="57"/>
      <c r="EP114" s="57"/>
      <c r="EQ114" s="57"/>
      <c r="ER114" s="57"/>
      <c r="ES114" s="57"/>
      <c r="ET114" s="57"/>
      <c r="EU114" s="57"/>
      <c r="EV114" s="57"/>
      <c r="EW114" s="57"/>
      <c r="FG114" s="65"/>
      <c r="FH114" s="65"/>
      <c r="FL114" s="57"/>
      <c r="FX114" s="57"/>
      <c r="FY114" s="57"/>
      <c r="FZ114" s="57"/>
      <c r="GA114" s="66"/>
      <c r="GB114" s="66"/>
      <c r="GE114" s="66"/>
      <c r="GG114" s="57"/>
    </row>
    <row r="115" spans="1:189" s="56" customFormat="1" ht="18" customHeight="1" x14ac:dyDescent="0.3">
      <c r="A115" s="56" t="s">
        <v>1017</v>
      </c>
      <c r="B115" s="56" t="s">
        <v>1009</v>
      </c>
      <c r="C115" s="57">
        <v>920</v>
      </c>
      <c r="D115" s="57">
        <v>4.3</v>
      </c>
      <c r="E115" s="56">
        <f t="shared" si="1"/>
        <v>1193.1500000000001</v>
      </c>
      <c r="F115" s="58">
        <v>64.95</v>
      </c>
      <c r="G115" s="58">
        <v>0.43</v>
      </c>
      <c r="H115" s="58">
        <v>15.83</v>
      </c>
      <c r="I115" s="58">
        <v>4.0999999999999996</v>
      </c>
      <c r="J115" s="58">
        <v>0.08</v>
      </c>
      <c r="K115" s="58">
        <v>0.28999999999999998</v>
      </c>
      <c r="L115" s="58">
        <v>1.1200000000000001</v>
      </c>
      <c r="M115" s="58">
        <v>3.64</v>
      </c>
      <c r="N115" s="58">
        <v>5.1100000000000003</v>
      </c>
      <c r="O115" s="58"/>
      <c r="P115" s="58">
        <v>0.1</v>
      </c>
      <c r="Q115" s="58">
        <v>4.3499999999999943</v>
      </c>
      <c r="S115" s="58">
        <v>38.85</v>
      </c>
      <c r="T115" s="58">
        <v>4.5599999999999996</v>
      </c>
      <c r="U115" s="58">
        <v>10.6</v>
      </c>
      <c r="V115" s="58">
        <v>22.07</v>
      </c>
      <c r="W115" s="58">
        <v>0.35</v>
      </c>
      <c r="X115" s="58">
        <v>6.67</v>
      </c>
      <c r="Y115" s="58">
        <v>10.53</v>
      </c>
      <c r="Z115" s="58">
        <v>2.68</v>
      </c>
      <c r="AA115" s="58">
        <v>0.83</v>
      </c>
      <c r="AB115" s="58"/>
      <c r="AD115" s="59"/>
      <c r="AE115" s="60"/>
      <c r="AF115" s="61"/>
      <c r="AG115" s="59"/>
      <c r="AH115" s="59"/>
      <c r="AI115" s="59"/>
      <c r="AJ115" s="60"/>
      <c r="AK115" s="62"/>
      <c r="AL115" s="62"/>
      <c r="AM115" s="62"/>
      <c r="AN115" s="62"/>
      <c r="AO115" s="62"/>
      <c r="AP115" s="62"/>
      <c r="AQ115" s="63"/>
      <c r="AR115" s="62"/>
      <c r="AS115" s="62"/>
      <c r="AT115" s="63"/>
      <c r="AU115" s="59"/>
      <c r="AV115" s="59"/>
      <c r="AW115" s="59"/>
      <c r="AX115" s="59"/>
      <c r="AY115" s="59"/>
      <c r="AZ115" s="59"/>
      <c r="BA115" s="60"/>
      <c r="BB115" s="64"/>
      <c r="BC115" s="64"/>
      <c r="BD115" s="59"/>
      <c r="BE115" s="59"/>
      <c r="BF115" s="59"/>
      <c r="BG115" s="59"/>
      <c r="BH115" s="59"/>
      <c r="BI115" s="59"/>
      <c r="BJ115" s="59"/>
      <c r="BK115" s="59"/>
      <c r="BL115" s="57"/>
      <c r="BM115" s="57"/>
      <c r="BN115" s="57"/>
      <c r="BO115" s="57"/>
      <c r="BP115" s="57"/>
      <c r="BQ115" s="57"/>
      <c r="BR115" s="57"/>
      <c r="BS115" s="57"/>
      <c r="BT115" s="57"/>
      <c r="BU115" s="57"/>
      <c r="BV115" s="57"/>
      <c r="BW115" s="57"/>
      <c r="BX115" s="57"/>
      <c r="CA115" s="57"/>
      <c r="CB115" s="57"/>
      <c r="CC115" s="57"/>
      <c r="CD115" s="57"/>
      <c r="CE115" s="57"/>
      <c r="CF115" s="57"/>
      <c r="CG115" s="57"/>
      <c r="CH115" s="57"/>
      <c r="CI115" s="57"/>
      <c r="CJ115" s="57"/>
      <c r="CK115" s="57"/>
      <c r="CL115" s="57"/>
      <c r="CP115"/>
      <c r="CQ115"/>
      <c r="CR115"/>
      <c r="CS115"/>
      <c r="CT115"/>
      <c r="CU115"/>
      <c r="CV115"/>
      <c r="CW115"/>
      <c r="CX115"/>
      <c r="CY115"/>
      <c r="CZ115"/>
      <c r="EM115" s="57"/>
      <c r="EN115" s="57"/>
      <c r="EO115" s="57"/>
      <c r="EP115" s="57"/>
      <c r="EQ115" s="57"/>
      <c r="ER115" s="57"/>
      <c r="ES115" s="57"/>
      <c r="ET115" s="57"/>
      <c r="EU115" s="57"/>
      <c r="EV115" s="57"/>
      <c r="EW115" s="57"/>
      <c r="FG115" s="65"/>
      <c r="FH115" s="65"/>
      <c r="FL115" s="57"/>
      <c r="FX115" s="57"/>
      <c r="FY115" s="57"/>
      <c r="FZ115" s="57"/>
      <c r="GA115" s="66"/>
      <c r="GB115" s="66"/>
      <c r="GE115" s="66"/>
      <c r="GG115" s="57"/>
    </row>
    <row r="116" spans="1:189" s="56" customFormat="1" ht="18" customHeight="1" x14ac:dyDescent="0.3">
      <c r="A116" s="56" t="s">
        <v>55</v>
      </c>
      <c r="B116" s="56" t="s">
        <v>1009</v>
      </c>
      <c r="C116" s="57">
        <v>1130</v>
      </c>
      <c r="D116" s="57">
        <v>15</v>
      </c>
      <c r="E116" s="56">
        <f t="shared" si="1"/>
        <v>1403.15</v>
      </c>
      <c r="F116" s="58">
        <v>39.229999999999997</v>
      </c>
      <c r="G116" s="58">
        <v>4.4000000000000004</v>
      </c>
      <c r="H116" s="58">
        <v>15.59</v>
      </c>
      <c r="I116" s="58">
        <v>12.63</v>
      </c>
      <c r="J116" s="58">
        <v>0.27</v>
      </c>
      <c r="K116" s="58">
        <v>4.87</v>
      </c>
      <c r="L116" s="58">
        <v>7.19</v>
      </c>
      <c r="M116" s="58">
        <v>6.87</v>
      </c>
      <c r="N116" s="58">
        <v>2.98</v>
      </c>
      <c r="O116" s="58"/>
      <c r="P116" s="58">
        <v>1.68</v>
      </c>
      <c r="Q116" s="58">
        <v>4.289999999999992</v>
      </c>
      <c r="S116" s="58">
        <v>39.29</v>
      </c>
      <c r="T116" s="58">
        <v>6.2</v>
      </c>
      <c r="U116" s="58">
        <v>14.6</v>
      </c>
      <c r="V116" s="58">
        <v>10.039999999999999</v>
      </c>
      <c r="W116" s="58">
        <v>0.16</v>
      </c>
      <c r="X116" s="58">
        <v>11.69</v>
      </c>
      <c r="Y116" s="58">
        <v>10.84</v>
      </c>
      <c r="Z116" s="58">
        <v>2.59</v>
      </c>
      <c r="AA116" s="58">
        <v>2.0299999999999998</v>
      </c>
      <c r="AB116" s="58"/>
      <c r="AD116" s="59"/>
      <c r="AE116" s="60"/>
      <c r="AF116" s="61"/>
      <c r="AG116" s="59"/>
      <c r="AH116" s="59"/>
      <c r="AI116" s="59"/>
      <c r="AJ116" s="60"/>
      <c r="AK116" s="62"/>
      <c r="AL116" s="62"/>
      <c r="AM116" s="62"/>
      <c r="AN116" s="62"/>
      <c r="AO116" s="62"/>
      <c r="AP116" s="62"/>
      <c r="AQ116" s="63"/>
      <c r="AR116" s="62"/>
      <c r="AS116" s="62"/>
      <c r="AT116" s="63"/>
      <c r="AU116" s="59"/>
      <c r="AV116" s="59"/>
      <c r="AW116" s="59"/>
      <c r="AX116" s="59"/>
      <c r="AY116" s="59"/>
      <c r="AZ116" s="59"/>
      <c r="BA116" s="60"/>
      <c r="BB116" s="64"/>
      <c r="BC116" s="64"/>
      <c r="BD116" s="59"/>
      <c r="BE116" s="59"/>
      <c r="BF116" s="59"/>
      <c r="BG116" s="59"/>
      <c r="BH116" s="59"/>
      <c r="BI116" s="59"/>
      <c r="BJ116" s="59"/>
      <c r="BK116" s="59"/>
      <c r="BL116" s="57"/>
      <c r="BM116" s="57"/>
      <c r="BN116" s="57"/>
      <c r="BO116" s="57"/>
      <c r="BP116" s="57"/>
      <c r="BQ116" s="57"/>
      <c r="BR116" s="57"/>
      <c r="BS116" s="57"/>
      <c r="BT116" s="57"/>
      <c r="BU116" s="57"/>
      <c r="BV116" s="57"/>
      <c r="BW116" s="57"/>
      <c r="BX116" s="57"/>
      <c r="CA116" s="57"/>
      <c r="CB116" s="57"/>
      <c r="CC116" s="57"/>
      <c r="CD116" s="57"/>
      <c r="CE116" s="57"/>
      <c r="CF116" s="57"/>
      <c r="CG116" s="57"/>
      <c r="CH116" s="57"/>
      <c r="CI116" s="57"/>
      <c r="CJ116" s="57"/>
      <c r="CK116" s="57"/>
      <c r="CL116" s="57"/>
      <c r="CP116"/>
      <c r="CQ116"/>
      <c r="CR116"/>
      <c r="CS116"/>
      <c r="CT116"/>
      <c r="CU116"/>
      <c r="CV116"/>
      <c r="CW116"/>
      <c r="CX116"/>
      <c r="CY116"/>
      <c r="CZ116"/>
      <c r="EM116" s="57"/>
      <c r="EN116" s="57"/>
      <c r="EO116" s="57"/>
      <c r="EP116" s="57"/>
      <c r="EQ116" s="57"/>
      <c r="ER116" s="57"/>
      <c r="ES116" s="57"/>
      <c r="ET116" s="57"/>
      <c r="EU116" s="57"/>
      <c r="EV116" s="57"/>
      <c r="EW116" s="57"/>
      <c r="FG116" s="65"/>
      <c r="FH116" s="65"/>
      <c r="FL116" s="57"/>
      <c r="FX116" s="57"/>
      <c r="FY116" s="57"/>
      <c r="FZ116" s="57"/>
      <c r="GA116" s="66"/>
      <c r="GB116" s="66"/>
      <c r="GE116" s="66"/>
      <c r="GG116" s="57"/>
    </row>
    <row r="117" spans="1:189" s="56" customFormat="1" ht="18" customHeight="1" x14ac:dyDescent="0.3">
      <c r="A117" s="56" t="s">
        <v>55</v>
      </c>
      <c r="B117" s="56" t="s">
        <v>1009</v>
      </c>
      <c r="C117" s="57">
        <v>1100</v>
      </c>
      <c r="D117" s="57">
        <v>15</v>
      </c>
      <c r="E117" s="56">
        <f t="shared" si="1"/>
        <v>1373.15</v>
      </c>
      <c r="F117" s="58">
        <v>39.49</v>
      </c>
      <c r="G117" s="58">
        <v>4.0999999999999996</v>
      </c>
      <c r="H117" s="58">
        <v>16.399999999999999</v>
      </c>
      <c r="I117" s="58">
        <v>12.63</v>
      </c>
      <c r="J117" s="58">
        <v>0.19</v>
      </c>
      <c r="K117" s="58">
        <v>4.34</v>
      </c>
      <c r="L117" s="58">
        <v>6.96</v>
      </c>
      <c r="M117" s="58">
        <v>6.33</v>
      </c>
      <c r="N117" s="58">
        <v>2.67</v>
      </c>
      <c r="O117" s="58"/>
      <c r="P117" s="58">
        <v>1.67</v>
      </c>
      <c r="Q117" s="58">
        <v>5.2199999999999989</v>
      </c>
      <c r="S117" s="58">
        <v>38.76</v>
      </c>
      <c r="T117" s="58">
        <v>5.45</v>
      </c>
      <c r="U117" s="58">
        <v>15.87</v>
      </c>
      <c r="V117" s="58">
        <v>11.3</v>
      </c>
      <c r="W117" s="58">
        <v>0.21</v>
      </c>
      <c r="X117" s="58">
        <v>10.88</v>
      </c>
      <c r="Y117" s="58">
        <v>10.66</v>
      </c>
      <c r="Z117" s="58">
        <v>2.66</v>
      </c>
      <c r="AA117" s="58">
        <v>2.0099999999999998</v>
      </c>
      <c r="AB117" s="58"/>
      <c r="AD117" s="59"/>
      <c r="AE117" s="60"/>
      <c r="AF117" s="61"/>
      <c r="AG117" s="59"/>
      <c r="AH117" s="59"/>
      <c r="AI117" s="59"/>
      <c r="AJ117" s="60"/>
      <c r="AK117" s="62"/>
      <c r="AL117" s="62"/>
      <c r="AM117" s="62"/>
      <c r="AN117" s="62"/>
      <c r="AO117" s="62"/>
      <c r="AP117" s="62"/>
      <c r="AQ117" s="63"/>
      <c r="AR117" s="62"/>
      <c r="AS117" s="62"/>
      <c r="AT117" s="63"/>
      <c r="AU117" s="59"/>
      <c r="AV117" s="59"/>
      <c r="AW117" s="59"/>
      <c r="AX117" s="59"/>
      <c r="AY117" s="59"/>
      <c r="AZ117" s="59"/>
      <c r="BA117" s="60"/>
      <c r="BB117" s="64"/>
      <c r="BC117" s="64"/>
      <c r="BD117" s="59"/>
      <c r="BE117" s="59"/>
      <c r="BF117" s="59"/>
      <c r="BG117" s="59"/>
      <c r="BH117" s="59"/>
      <c r="BI117" s="59"/>
      <c r="BJ117" s="59"/>
      <c r="BK117" s="59"/>
      <c r="BL117" s="57"/>
      <c r="BM117" s="57"/>
      <c r="BN117" s="57"/>
      <c r="BO117" s="57"/>
      <c r="BP117" s="57"/>
      <c r="BQ117" s="57"/>
      <c r="BR117" s="57"/>
      <c r="BS117" s="57"/>
      <c r="BT117" s="57"/>
      <c r="BU117" s="57"/>
      <c r="BV117" s="57"/>
      <c r="BW117" s="57"/>
      <c r="BX117" s="57"/>
      <c r="CA117" s="57"/>
      <c r="CB117" s="57"/>
      <c r="CC117" s="57"/>
      <c r="CD117" s="57"/>
      <c r="CE117" s="57"/>
      <c r="CF117" s="57"/>
      <c r="CG117" s="57"/>
      <c r="CH117" s="57"/>
      <c r="CI117" s="57"/>
      <c r="CJ117" s="57"/>
      <c r="CK117" s="57"/>
      <c r="CL117" s="57"/>
      <c r="CP117"/>
      <c r="CQ117"/>
      <c r="CR117"/>
      <c r="CS117"/>
      <c r="CT117"/>
      <c r="CU117"/>
      <c r="CV117"/>
      <c r="CW117"/>
      <c r="CX117"/>
      <c r="CY117"/>
      <c r="CZ117"/>
      <c r="EM117" s="57"/>
      <c r="EN117" s="57"/>
      <c r="EO117" s="57"/>
      <c r="EP117" s="57"/>
      <c r="EQ117" s="57"/>
      <c r="ER117" s="57"/>
      <c r="ES117" s="57"/>
      <c r="ET117" s="57"/>
      <c r="EU117" s="57"/>
      <c r="EV117" s="57"/>
      <c r="EW117" s="57"/>
      <c r="FG117" s="65"/>
      <c r="FH117" s="65"/>
      <c r="FL117" s="57"/>
      <c r="FX117" s="57"/>
      <c r="FY117" s="57"/>
      <c r="FZ117" s="57"/>
      <c r="GA117" s="66"/>
      <c r="GB117" s="66"/>
      <c r="GE117" s="66"/>
      <c r="GG117" s="57"/>
    </row>
    <row r="118" spans="1:189" s="56" customFormat="1" ht="18" customHeight="1" x14ac:dyDescent="0.3">
      <c r="A118" s="56" t="s">
        <v>55</v>
      </c>
      <c r="B118" s="56" t="s">
        <v>1009</v>
      </c>
      <c r="C118" s="57">
        <v>1040</v>
      </c>
      <c r="D118" s="57">
        <v>15</v>
      </c>
      <c r="E118" s="56">
        <f t="shared" si="1"/>
        <v>1313.15</v>
      </c>
      <c r="F118" s="58">
        <v>38.54</v>
      </c>
      <c r="G118" s="58">
        <v>2.2000000000000002</v>
      </c>
      <c r="H118" s="58">
        <v>16.63</v>
      </c>
      <c r="I118" s="58">
        <v>11.98</v>
      </c>
      <c r="J118" s="58">
        <v>0.3</v>
      </c>
      <c r="K118" s="58">
        <v>1.97</v>
      </c>
      <c r="L118" s="58">
        <v>5.87</v>
      </c>
      <c r="M118" s="58">
        <v>9.01</v>
      </c>
      <c r="N118" s="58">
        <v>2.77</v>
      </c>
      <c r="O118" s="58"/>
      <c r="P118" s="58">
        <v>2.2000000000000002</v>
      </c>
      <c r="Q118" s="58">
        <v>8.5299999999999869</v>
      </c>
      <c r="S118" s="58">
        <v>37.93</v>
      </c>
      <c r="T118" s="58">
        <v>4.33</v>
      </c>
      <c r="U118" s="58">
        <v>16.600000000000001</v>
      </c>
      <c r="V118" s="58">
        <v>15.63</v>
      </c>
      <c r="W118" s="58">
        <v>0.28999999999999998</v>
      </c>
      <c r="X118" s="58">
        <v>7.95</v>
      </c>
      <c r="Y118" s="58">
        <v>10</v>
      </c>
      <c r="Z118" s="58">
        <v>3.09</v>
      </c>
      <c r="AA118" s="58">
        <v>1.81</v>
      </c>
      <c r="AB118" s="58"/>
      <c r="AD118" s="59"/>
      <c r="AE118" s="60"/>
      <c r="AF118" s="61"/>
      <c r="AG118" s="59"/>
      <c r="AH118" s="59"/>
      <c r="AI118" s="59"/>
      <c r="AJ118" s="60"/>
      <c r="AK118" s="62"/>
      <c r="AL118" s="62"/>
      <c r="AM118" s="62"/>
      <c r="AN118" s="62"/>
      <c r="AO118" s="62"/>
      <c r="AP118" s="62"/>
      <c r="AQ118" s="63"/>
      <c r="AR118" s="62"/>
      <c r="AS118" s="62"/>
      <c r="AT118" s="63"/>
      <c r="AU118" s="59"/>
      <c r="AV118" s="59"/>
      <c r="AW118" s="59"/>
      <c r="AX118" s="59"/>
      <c r="AY118" s="59"/>
      <c r="AZ118" s="59"/>
      <c r="BA118" s="60"/>
      <c r="BB118" s="64"/>
      <c r="BC118" s="64"/>
      <c r="BD118" s="59"/>
      <c r="BE118" s="59"/>
      <c r="BF118" s="59"/>
      <c r="BG118" s="59"/>
      <c r="BH118" s="59"/>
      <c r="BI118" s="59"/>
      <c r="BJ118" s="59"/>
      <c r="BK118" s="59"/>
      <c r="BL118" s="57"/>
      <c r="BM118" s="57"/>
      <c r="BN118" s="57"/>
      <c r="BO118" s="57"/>
      <c r="BP118" s="57"/>
      <c r="BQ118" s="57"/>
      <c r="BR118" s="57"/>
      <c r="BS118" s="57"/>
      <c r="BT118" s="57"/>
      <c r="BU118" s="57"/>
      <c r="BV118" s="57"/>
      <c r="BW118" s="57"/>
      <c r="BX118" s="57"/>
      <c r="CA118" s="57"/>
      <c r="CB118" s="57"/>
      <c r="CC118" s="57"/>
      <c r="CD118" s="57"/>
      <c r="CE118" s="57"/>
      <c r="CF118" s="57"/>
      <c r="CG118" s="57"/>
      <c r="CH118" s="57"/>
      <c r="CI118" s="57"/>
      <c r="CJ118" s="57"/>
      <c r="CK118" s="57"/>
      <c r="CL118" s="57"/>
      <c r="CP118"/>
      <c r="CQ118"/>
      <c r="CR118"/>
      <c r="CS118"/>
      <c r="CT118"/>
      <c r="CU118"/>
      <c r="CV118"/>
      <c r="CW118"/>
      <c r="CX118"/>
      <c r="CY118"/>
      <c r="CZ118"/>
      <c r="EM118" s="57"/>
      <c r="EN118" s="57"/>
      <c r="EO118" s="57"/>
      <c r="EP118" s="57"/>
      <c r="EQ118" s="57"/>
      <c r="ER118" s="57"/>
      <c r="ES118" s="57"/>
      <c r="ET118" s="57"/>
      <c r="EU118" s="57"/>
      <c r="EV118" s="57"/>
      <c r="EW118" s="57"/>
      <c r="FG118" s="65"/>
      <c r="FH118" s="65"/>
      <c r="FL118" s="57"/>
      <c r="FX118" s="57"/>
      <c r="FY118" s="57"/>
      <c r="FZ118" s="57"/>
      <c r="GA118" s="66"/>
      <c r="GB118" s="66"/>
      <c r="GE118" s="66"/>
      <c r="GG118" s="57"/>
    </row>
    <row r="119" spans="1:189" s="56" customFormat="1" ht="18" customHeight="1" x14ac:dyDescent="0.3">
      <c r="A119" s="56" t="s">
        <v>55</v>
      </c>
      <c r="B119" s="56" t="s">
        <v>1009</v>
      </c>
      <c r="C119" s="57">
        <v>1010</v>
      </c>
      <c r="D119" s="57">
        <v>15</v>
      </c>
      <c r="E119" s="56">
        <f t="shared" si="1"/>
        <v>1283.1500000000001</v>
      </c>
      <c r="F119" s="58">
        <v>40.98</v>
      </c>
      <c r="G119" s="58">
        <v>1.95</v>
      </c>
      <c r="H119" s="58">
        <v>17.21</v>
      </c>
      <c r="I119" s="58">
        <v>12.09</v>
      </c>
      <c r="J119" s="58">
        <v>0.34</v>
      </c>
      <c r="K119" s="58">
        <v>1.5</v>
      </c>
      <c r="L119" s="58">
        <v>5.03</v>
      </c>
      <c r="M119" s="58">
        <v>10.02</v>
      </c>
      <c r="N119" s="58">
        <v>2.59</v>
      </c>
      <c r="O119" s="58"/>
      <c r="P119" s="58">
        <v>1.56</v>
      </c>
      <c r="Q119" s="58">
        <v>6.7299999999999898</v>
      </c>
      <c r="S119" s="58">
        <v>37.78</v>
      </c>
      <c r="T119" s="58">
        <v>3.89</v>
      </c>
      <c r="U119" s="58">
        <v>15.29</v>
      </c>
      <c r="V119" s="58">
        <v>17.46</v>
      </c>
      <c r="W119" s="58">
        <v>0.38</v>
      </c>
      <c r="X119" s="58">
        <v>7.42</v>
      </c>
      <c r="Y119" s="58">
        <v>10.24</v>
      </c>
      <c r="Z119" s="58">
        <v>3.24</v>
      </c>
      <c r="AA119" s="58">
        <v>1.67</v>
      </c>
      <c r="AB119" s="58"/>
      <c r="AD119" s="59"/>
      <c r="AE119" s="60"/>
      <c r="AF119" s="61"/>
      <c r="AG119" s="59"/>
      <c r="AH119" s="59"/>
      <c r="AI119" s="59"/>
      <c r="AJ119" s="60"/>
      <c r="AK119" s="62"/>
      <c r="AL119" s="62"/>
      <c r="AM119" s="62"/>
      <c r="AN119" s="62"/>
      <c r="AO119" s="62"/>
      <c r="AP119" s="62"/>
      <c r="AQ119" s="63"/>
      <c r="AR119" s="62"/>
      <c r="AS119" s="62"/>
      <c r="AT119" s="63"/>
      <c r="AU119" s="59"/>
      <c r="AV119" s="59"/>
      <c r="AW119" s="59"/>
      <c r="AX119" s="59"/>
      <c r="AY119" s="59"/>
      <c r="AZ119" s="59"/>
      <c r="BA119" s="60"/>
      <c r="BB119" s="64"/>
      <c r="BC119" s="64"/>
      <c r="BD119" s="59"/>
      <c r="BE119" s="59"/>
      <c r="BF119" s="59"/>
      <c r="BG119" s="59"/>
      <c r="BH119" s="59"/>
      <c r="BI119" s="59"/>
      <c r="BJ119" s="59"/>
      <c r="BK119" s="59"/>
      <c r="BL119" s="57"/>
      <c r="BM119" s="57"/>
      <c r="BN119" s="57"/>
      <c r="BO119" s="57"/>
      <c r="BP119" s="57"/>
      <c r="BQ119" s="57"/>
      <c r="BR119" s="57"/>
      <c r="BS119" s="57"/>
      <c r="BT119" s="57"/>
      <c r="BU119" s="57"/>
      <c r="BV119" s="57"/>
      <c r="BW119" s="57"/>
      <c r="BX119" s="57"/>
      <c r="CA119" s="57"/>
      <c r="CB119" s="57"/>
      <c r="CC119" s="57"/>
      <c r="CD119" s="57"/>
      <c r="CE119" s="57"/>
      <c r="CF119" s="57"/>
      <c r="CG119" s="57"/>
      <c r="CH119" s="57"/>
      <c r="CI119" s="57"/>
      <c r="CJ119" s="57"/>
      <c r="CK119" s="57"/>
      <c r="CL119" s="57"/>
      <c r="CP119"/>
      <c r="CQ119"/>
      <c r="CR119"/>
      <c r="CS119"/>
      <c r="CT119"/>
      <c r="CU119"/>
      <c r="CV119"/>
      <c r="CW119"/>
      <c r="CX119"/>
      <c r="CY119"/>
      <c r="CZ119"/>
      <c r="EM119" s="57"/>
      <c r="EN119" s="57"/>
      <c r="EO119" s="57"/>
      <c r="EP119" s="57"/>
      <c r="EQ119" s="57"/>
      <c r="ER119" s="57"/>
      <c r="ES119" s="57"/>
      <c r="ET119" s="57"/>
      <c r="EU119" s="57"/>
      <c r="EV119" s="57"/>
      <c r="EW119" s="57"/>
      <c r="FG119" s="65"/>
      <c r="FH119" s="65"/>
      <c r="FL119" s="57"/>
      <c r="FX119" s="57"/>
      <c r="FY119" s="57"/>
      <c r="FZ119" s="57"/>
      <c r="GA119" s="66"/>
      <c r="GB119" s="66"/>
      <c r="GE119" s="66"/>
      <c r="GG119" s="57"/>
    </row>
    <row r="120" spans="1:189" s="56" customFormat="1" ht="18" customHeight="1" x14ac:dyDescent="0.3">
      <c r="A120" s="56" t="s">
        <v>55</v>
      </c>
      <c r="B120" s="56" t="s">
        <v>1009</v>
      </c>
      <c r="C120" s="57">
        <v>980</v>
      </c>
      <c r="D120" s="57">
        <v>15</v>
      </c>
      <c r="E120" s="56">
        <f t="shared" si="1"/>
        <v>1253.1500000000001</v>
      </c>
      <c r="F120" s="58">
        <v>45.3</v>
      </c>
      <c r="G120" s="58">
        <v>0.61</v>
      </c>
      <c r="H120" s="58">
        <v>18.96</v>
      </c>
      <c r="I120" s="58">
        <v>10.08</v>
      </c>
      <c r="J120" s="58">
        <v>0.43</v>
      </c>
      <c r="K120" s="58">
        <v>0.56999999999999995</v>
      </c>
      <c r="L120" s="58">
        <v>2.59</v>
      </c>
      <c r="M120" s="58">
        <v>11.94</v>
      </c>
      <c r="N120" s="58">
        <v>3.51</v>
      </c>
      <c r="O120" s="58"/>
      <c r="P120" s="58">
        <v>1.01</v>
      </c>
      <c r="Q120" s="58">
        <v>4.9999999999999858</v>
      </c>
      <c r="S120" s="58">
        <v>39.200000000000003</v>
      </c>
      <c r="T120" s="58">
        <v>3.25</v>
      </c>
      <c r="U120" s="58">
        <v>14.12</v>
      </c>
      <c r="V120" s="58">
        <v>21.37</v>
      </c>
      <c r="W120" s="58">
        <v>0.51</v>
      </c>
      <c r="X120" s="58">
        <v>5.24</v>
      </c>
      <c r="Y120" s="58">
        <v>8.92</v>
      </c>
      <c r="Z120" s="58">
        <v>3.69</v>
      </c>
      <c r="AA120" s="58">
        <v>1.68</v>
      </c>
      <c r="AB120" s="58"/>
      <c r="AD120" s="59"/>
      <c r="AE120" s="60"/>
      <c r="AF120" s="61"/>
      <c r="AG120" s="59"/>
      <c r="AH120" s="59"/>
      <c r="AI120" s="59"/>
      <c r="AJ120" s="60"/>
      <c r="AK120" s="62"/>
      <c r="AL120" s="62"/>
      <c r="AM120" s="62"/>
      <c r="AN120" s="62"/>
      <c r="AO120" s="62"/>
      <c r="AP120" s="62"/>
      <c r="AQ120" s="63"/>
      <c r="AR120" s="62"/>
      <c r="AS120" s="62"/>
      <c r="AT120" s="63"/>
      <c r="AU120" s="59"/>
      <c r="AV120" s="59"/>
      <c r="AW120" s="59"/>
      <c r="AX120" s="59"/>
      <c r="AY120" s="59"/>
      <c r="AZ120" s="59"/>
      <c r="BA120" s="60"/>
      <c r="BB120" s="64"/>
      <c r="BC120" s="64"/>
      <c r="BD120" s="59"/>
      <c r="BE120" s="59"/>
      <c r="BF120" s="59"/>
      <c r="BG120" s="59"/>
      <c r="BH120" s="59"/>
      <c r="BI120" s="59"/>
      <c r="BJ120" s="59"/>
      <c r="BK120" s="59"/>
      <c r="BL120" s="57"/>
      <c r="BM120" s="57"/>
      <c r="BN120" s="57"/>
      <c r="BO120" s="57"/>
      <c r="BP120" s="57"/>
      <c r="BQ120" s="57"/>
      <c r="BR120" s="57"/>
      <c r="BS120" s="57"/>
      <c r="BT120" s="57"/>
      <c r="BU120" s="57"/>
      <c r="BV120" s="57"/>
      <c r="BW120" s="57"/>
      <c r="BX120" s="57"/>
      <c r="CA120" s="57"/>
      <c r="CB120" s="57"/>
      <c r="CC120" s="57"/>
      <c r="CD120" s="57"/>
      <c r="CE120" s="57"/>
      <c r="CF120" s="57"/>
      <c r="CG120" s="57"/>
      <c r="CH120" s="57"/>
      <c r="CI120" s="57"/>
      <c r="CJ120" s="57"/>
      <c r="CK120" s="57"/>
      <c r="CL120" s="57"/>
      <c r="CP120"/>
      <c r="CQ120"/>
      <c r="CR120"/>
      <c r="CS120"/>
      <c r="CT120"/>
      <c r="CU120"/>
      <c r="CV120"/>
      <c r="CW120"/>
      <c r="CX120"/>
      <c r="CY120"/>
      <c r="CZ120"/>
      <c r="EM120" s="57"/>
      <c r="EN120" s="57"/>
      <c r="EO120" s="57"/>
      <c r="EP120" s="57"/>
      <c r="EQ120" s="57"/>
      <c r="ER120" s="57"/>
      <c r="ES120" s="57"/>
      <c r="ET120" s="57"/>
      <c r="EU120" s="57"/>
      <c r="EV120" s="57"/>
      <c r="EW120" s="57"/>
      <c r="FG120" s="65"/>
      <c r="FH120" s="65"/>
      <c r="FL120" s="57"/>
      <c r="FX120" s="57"/>
      <c r="FY120" s="57"/>
      <c r="FZ120" s="57"/>
      <c r="GA120" s="66"/>
      <c r="GB120" s="66"/>
      <c r="GE120" s="66"/>
      <c r="GG120" s="57"/>
    </row>
    <row r="121" spans="1:189" s="56" customFormat="1" ht="18" customHeight="1" x14ac:dyDescent="0.3">
      <c r="A121" s="56" t="s">
        <v>55</v>
      </c>
      <c r="B121" s="56" t="s">
        <v>1009</v>
      </c>
      <c r="C121" s="57">
        <v>1070</v>
      </c>
      <c r="D121" s="57">
        <v>15</v>
      </c>
      <c r="E121" s="56">
        <f t="shared" si="1"/>
        <v>1343.15</v>
      </c>
      <c r="F121" s="58">
        <v>38.869999999999997</v>
      </c>
      <c r="G121" s="58">
        <v>2.99</v>
      </c>
      <c r="H121" s="58">
        <v>6.63</v>
      </c>
      <c r="I121" s="58">
        <v>12.48</v>
      </c>
      <c r="J121" s="58">
        <v>0.32</v>
      </c>
      <c r="K121" s="58">
        <v>2.64</v>
      </c>
      <c r="L121" s="58">
        <v>6.48</v>
      </c>
      <c r="M121" s="58">
        <v>8.1300000000000008</v>
      </c>
      <c r="N121" s="58">
        <v>2.88</v>
      </c>
      <c r="O121" s="58"/>
      <c r="P121" s="58">
        <v>2.33</v>
      </c>
      <c r="Q121" s="58">
        <v>16.250000000000014</v>
      </c>
      <c r="S121" s="58">
        <v>38.17</v>
      </c>
      <c r="T121" s="58">
        <v>4.84</v>
      </c>
      <c r="U121" s="58">
        <v>16.2</v>
      </c>
      <c r="V121" s="58">
        <v>13.66</v>
      </c>
      <c r="W121" s="58">
        <v>0.28999999999999998</v>
      </c>
      <c r="X121" s="58">
        <v>9.3800000000000008</v>
      </c>
      <c r="Y121" s="58">
        <v>10.38</v>
      </c>
      <c r="Z121" s="58">
        <v>2.99</v>
      </c>
      <c r="AA121" s="58">
        <v>1.85</v>
      </c>
      <c r="AB121" s="58"/>
      <c r="AD121" s="59"/>
      <c r="AE121" s="60"/>
      <c r="AF121" s="61"/>
      <c r="AG121" s="59"/>
      <c r="AH121" s="59"/>
      <c r="AI121" s="59"/>
      <c r="AJ121" s="60"/>
      <c r="AK121" s="62"/>
      <c r="AL121" s="62"/>
      <c r="AM121" s="62"/>
      <c r="AN121" s="62"/>
      <c r="AO121" s="62"/>
      <c r="AP121" s="62"/>
      <c r="AQ121" s="63"/>
      <c r="AR121" s="62"/>
      <c r="AS121" s="62"/>
      <c r="AT121" s="63"/>
      <c r="AU121" s="59"/>
      <c r="AV121" s="59"/>
      <c r="AW121" s="59"/>
      <c r="AX121" s="59"/>
      <c r="AY121" s="59"/>
      <c r="AZ121" s="59"/>
      <c r="BA121" s="60"/>
      <c r="BB121" s="64"/>
      <c r="BC121" s="64"/>
      <c r="BD121" s="59"/>
      <c r="BE121" s="59"/>
      <c r="BF121" s="59"/>
      <c r="BG121" s="59"/>
      <c r="BH121" s="59"/>
      <c r="BI121" s="59"/>
      <c r="BJ121" s="59"/>
      <c r="BK121" s="59"/>
      <c r="BL121" s="57"/>
      <c r="BM121" s="57"/>
      <c r="BN121" s="57"/>
      <c r="BO121" s="57"/>
      <c r="BP121" s="57"/>
      <c r="BQ121" s="57"/>
      <c r="BR121" s="57"/>
      <c r="BS121" s="57"/>
      <c r="BT121" s="57"/>
      <c r="BU121" s="57"/>
      <c r="BV121" s="57"/>
      <c r="BW121" s="57"/>
      <c r="BX121" s="57"/>
      <c r="CA121" s="57"/>
      <c r="CB121" s="57"/>
      <c r="CC121" s="57"/>
      <c r="CD121" s="57"/>
      <c r="CE121" s="57"/>
      <c r="CF121" s="57"/>
      <c r="CG121" s="57"/>
      <c r="CH121" s="57"/>
      <c r="CI121" s="57"/>
      <c r="CJ121" s="57"/>
      <c r="CK121" s="57"/>
      <c r="CL121" s="57"/>
      <c r="CP121"/>
      <c r="CQ121"/>
      <c r="CR121"/>
      <c r="CS121"/>
      <c r="CT121"/>
      <c r="CU121"/>
      <c r="CV121"/>
      <c r="CW121"/>
      <c r="CX121"/>
      <c r="CY121"/>
      <c r="CZ121"/>
      <c r="EM121" s="57"/>
      <c r="EN121" s="57"/>
      <c r="EO121" s="57"/>
      <c r="EP121" s="57"/>
      <c r="EQ121" s="57"/>
      <c r="ER121" s="57"/>
      <c r="ES121" s="57"/>
      <c r="ET121" s="57"/>
      <c r="EU121" s="57"/>
      <c r="EV121" s="57"/>
      <c r="EW121" s="57"/>
      <c r="FG121" s="65"/>
      <c r="FH121" s="65"/>
      <c r="FL121" s="57"/>
      <c r="FX121" s="57"/>
      <c r="FY121" s="57"/>
      <c r="FZ121" s="57"/>
      <c r="GA121" s="66"/>
      <c r="GB121" s="66"/>
      <c r="GE121" s="66"/>
      <c r="GG121" s="57"/>
    </row>
    <row r="122" spans="1:189" s="56" customFormat="1" ht="18" customHeight="1" x14ac:dyDescent="0.3">
      <c r="A122" s="56" t="s">
        <v>1018</v>
      </c>
      <c r="B122" s="56" t="s">
        <v>1009</v>
      </c>
      <c r="C122" s="57">
        <v>780</v>
      </c>
      <c r="D122" s="57">
        <v>3.89</v>
      </c>
      <c r="E122" s="56">
        <f t="shared" si="1"/>
        <v>1053.1500000000001</v>
      </c>
      <c r="F122" s="58">
        <v>65.61</v>
      </c>
      <c r="G122" s="58">
        <v>7.8795000000000004E-2</v>
      </c>
      <c r="H122" s="58">
        <v>13.5177</v>
      </c>
      <c r="I122" s="58">
        <v>0.77044000000000001</v>
      </c>
      <c r="J122" s="58">
        <v>5.253E-2</v>
      </c>
      <c r="K122" s="58">
        <v>0.21887499999999999</v>
      </c>
      <c r="L122" s="58">
        <v>2.03992</v>
      </c>
      <c r="M122" s="58">
        <v>3.0905100000000001</v>
      </c>
      <c r="N122" s="58">
        <v>2.16248</v>
      </c>
      <c r="O122" s="58"/>
      <c r="P122" s="58"/>
      <c r="Q122" s="58">
        <v>8.5</v>
      </c>
      <c r="S122" s="58">
        <v>47.25</v>
      </c>
      <c r="T122" s="58">
        <v>1.02</v>
      </c>
      <c r="U122" s="58">
        <v>10.49</v>
      </c>
      <c r="V122" s="58">
        <v>12.35</v>
      </c>
      <c r="W122" s="58">
        <v>0.4</v>
      </c>
      <c r="X122" s="58">
        <v>13.26</v>
      </c>
      <c r="Y122" s="58">
        <v>10.15</v>
      </c>
      <c r="Z122" s="58">
        <v>1.82</v>
      </c>
      <c r="AA122" s="58">
        <v>0.4</v>
      </c>
      <c r="AB122" s="58"/>
      <c r="AD122" s="59"/>
      <c r="AE122" s="60"/>
      <c r="AF122" s="61"/>
      <c r="AG122" s="59"/>
      <c r="AH122" s="59"/>
      <c r="AI122" s="59"/>
      <c r="AJ122" s="60"/>
      <c r="AK122" s="62"/>
      <c r="AL122" s="62"/>
      <c r="AM122" s="62"/>
      <c r="AN122" s="62"/>
      <c r="AO122" s="62"/>
      <c r="AP122" s="62"/>
      <c r="AQ122" s="63"/>
      <c r="AR122" s="62"/>
      <c r="AS122" s="62"/>
      <c r="AT122" s="63"/>
      <c r="AU122" s="59"/>
      <c r="AV122" s="59"/>
      <c r="AW122" s="59"/>
      <c r="AX122" s="59"/>
      <c r="AY122" s="59"/>
      <c r="AZ122" s="59"/>
      <c r="BA122" s="60"/>
      <c r="BB122" s="64"/>
      <c r="BC122" s="64"/>
      <c r="BD122" s="59"/>
      <c r="BE122" s="59"/>
      <c r="BF122" s="59"/>
      <c r="BG122" s="59"/>
      <c r="BH122" s="59"/>
      <c r="BI122" s="59"/>
      <c r="BJ122" s="59"/>
      <c r="BK122" s="59"/>
      <c r="BL122" s="57"/>
      <c r="BM122" s="57"/>
      <c r="BN122" s="57"/>
      <c r="BO122" s="57"/>
      <c r="BP122" s="57"/>
      <c r="BQ122" s="57"/>
      <c r="BR122" s="57"/>
      <c r="BS122" s="57"/>
      <c r="BT122" s="57"/>
      <c r="BU122" s="57"/>
      <c r="BV122" s="57"/>
      <c r="BW122" s="57"/>
      <c r="BX122" s="57"/>
      <c r="CA122" s="57"/>
      <c r="CB122" s="57"/>
      <c r="CC122" s="57"/>
      <c r="CD122" s="57"/>
      <c r="CE122" s="57"/>
      <c r="CF122" s="57"/>
      <c r="CG122" s="57"/>
      <c r="CH122" s="57"/>
      <c r="CI122" s="57"/>
      <c r="CJ122" s="57"/>
      <c r="CK122" s="57"/>
      <c r="CL122" s="57"/>
      <c r="CP122"/>
      <c r="CQ122"/>
      <c r="CR122"/>
      <c r="CS122"/>
      <c r="CT122"/>
      <c r="CU122"/>
      <c r="CV122"/>
      <c r="CW122"/>
      <c r="CX122"/>
      <c r="CY122"/>
      <c r="CZ122"/>
      <c r="EM122" s="57"/>
      <c r="EN122" s="57"/>
      <c r="EO122" s="57"/>
      <c r="EP122" s="57"/>
      <c r="EQ122" s="57"/>
      <c r="ER122" s="57"/>
      <c r="ES122" s="57"/>
      <c r="ET122" s="57"/>
      <c r="EU122" s="57"/>
      <c r="EV122" s="57"/>
      <c r="EW122" s="57"/>
      <c r="FG122" s="65"/>
      <c r="FH122" s="65"/>
      <c r="FL122" s="57"/>
      <c r="FX122" s="57"/>
      <c r="FY122" s="57"/>
      <c r="FZ122" s="57"/>
      <c r="GA122" s="66"/>
      <c r="GB122" s="66"/>
      <c r="GE122" s="66"/>
      <c r="GG122" s="57"/>
    </row>
    <row r="123" spans="1:189" s="56" customFormat="1" ht="18" customHeight="1" x14ac:dyDescent="0.3">
      <c r="A123" s="56" t="s">
        <v>1018</v>
      </c>
      <c r="B123" s="56" t="s">
        <v>1009</v>
      </c>
      <c r="C123" s="57">
        <v>780</v>
      </c>
      <c r="D123" s="57">
        <v>3.89</v>
      </c>
      <c r="E123" s="56">
        <f t="shared" si="1"/>
        <v>1053.1500000000001</v>
      </c>
      <c r="F123" s="58">
        <v>67.3964</v>
      </c>
      <c r="G123" s="58">
        <v>0.14155200000000001</v>
      </c>
      <c r="H123" s="58">
        <v>12.7928</v>
      </c>
      <c r="I123" s="58">
        <v>0.84931199999999996</v>
      </c>
      <c r="J123" s="58">
        <v>1.7694000000000001E-2</v>
      </c>
      <c r="K123" s="58">
        <v>0.27425699999999997</v>
      </c>
      <c r="L123" s="58">
        <v>1.53938</v>
      </c>
      <c r="M123" s="58">
        <v>2.9018199999999998</v>
      </c>
      <c r="N123" s="58">
        <v>2.5479400000000001</v>
      </c>
      <c r="O123" s="58"/>
      <c r="P123" s="58"/>
      <c r="Q123" s="58">
        <v>8.08</v>
      </c>
      <c r="S123" s="58">
        <v>49.07</v>
      </c>
      <c r="T123" s="58">
        <v>0.85</v>
      </c>
      <c r="U123" s="58">
        <v>9.57</v>
      </c>
      <c r="V123" s="58">
        <v>12.13</v>
      </c>
      <c r="W123" s="58">
        <v>0.41</v>
      </c>
      <c r="X123" s="58">
        <v>13.87</v>
      </c>
      <c r="Y123" s="58">
        <v>9.65</v>
      </c>
      <c r="Z123" s="58">
        <v>1.66</v>
      </c>
      <c r="AA123" s="58">
        <v>0.46</v>
      </c>
      <c r="AB123" s="58"/>
      <c r="AD123" s="59"/>
      <c r="AE123" s="60"/>
      <c r="AF123" s="61"/>
      <c r="AG123" s="59"/>
      <c r="AH123" s="59"/>
      <c r="AI123" s="59"/>
      <c r="AJ123" s="60"/>
      <c r="AK123" s="62"/>
      <c r="AL123" s="62"/>
      <c r="AM123" s="62"/>
      <c r="AN123" s="62"/>
      <c r="AO123" s="62"/>
      <c r="AP123" s="62"/>
      <c r="AQ123" s="63"/>
      <c r="AR123" s="62"/>
      <c r="AS123" s="62"/>
      <c r="AT123" s="63"/>
      <c r="AU123" s="59"/>
      <c r="AV123" s="59"/>
      <c r="AW123" s="59"/>
      <c r="AX123" s="59"/>
      <c r="AY123" s="59"/>
      <c r="AZ123" s="59"/>
      <c r="BA123" s="60"/>
      <c r="BB123" s="64"/>
      <c r="BC123" s="64"/>
      <c r="BD123" s="59"/>
      <c r="BE123" s="59"/>
      <c r="BF123" s="59"/>
      <c r="BG123" s="59"/>
      <c r="BH123" s="59"/>
      <c r="BI123" s="59"/>
      <c r="BJ123" s="59"/>
      <c r="BK123" s="59"/>
      <c r="BL123" s="57"/>
      <c r="BM123" s="57"/>
      <c r="BN123" s="57"/>
      <c r="BO123" s="57"/>
      <c r="BP123" s="57"/>
      <c r="BQ123" s="57"/>
      <c r="BR123" s="57"/>
      <c r="BS123" s="57"/>
      <c r="BT123" s="57"/>
      <c r="BU123" s="57"/>
      <c r="BV123" s="57"/>
      <c r="BW123" s="57"/>
      <c r="BX123" s="57"/>
      <c r="CA123" s="57"/>
      <c r="CB123" s="57"/>
      <c r="CC123" s="57"/>
      <c r="CD123" s="57"/>
      <c r="CE123" s="57"/>
      <c r="CF123" s="57"/>
      <c r="CG123" s="57"/>
      <c r="CH123" s="57"/>
      <c r="CI123" s="57"/>
      <c r="CJ123" s="57"/>
      <c r="CK123" s="57"/>
      <c r="CL123" s="57"/>
      <c r="CP123"/>
      <c r="CQ123"/>
      <c r="CR123"/>
      <c r="CS123"/>
      <c r="CT123"/>
      <c r="CU123"/>
      <c r="CV123"/>
      <c r="CW123"/>
      <c r="CX123"/>
      <c r="CY123"/>
      <c r="CZ123"/>
      <c r="EM123" s="57"/>
      <c r="EN123" s="57"/>
      <c r="EO123" s="57"/>
      <c r="EP123" s="57"/>
      <c r="EQ123" s="57"/>
      <c r="ER123" s="57"/>
      <c r="ES123" s="57"/>
      <c r="ET123" s="57"/>
      <c r="EU123" s="57"/>
      <c r="EV123" s="57"/>
      <c r="EW123" s="57"/>
      <c r="FG123" s="65"/>
      <c r="FH123" s="65"/>
      <c r="FL123" s="57"/>
      <c r="FX123" s="57"/>
      <c r="FY123" s="57"/>
      <c r="FZ123" s="57"/>
      <c r="GA123" s="66"/>
      <c r="GB123" s="66"/>
      <c r="GE123" s="66"/>
      <c r="GG123" s="57"/>
    </row>
    <row r="124" spans="1:189" s="56" customFormat="1" ht="18" customHeight="1" x14ac:dyDescent="0.3">
      <c r="A124" s="56" t="s">
        <v>1018</v>
      </c>
      <c r="B124" s="56" t="s">
        <v>1009</v>
      </c>
      <c r="C124" s="57">
        <v>780</v>
      </c>
      <c r="D124" s="57">
        <v>3.89</v>
      </c>
      <c r="E124" s="56">
        <f t="shared" si="1"/>
        <v>1053.1500000000001</v>
      </c>
      <c r="F124" s="58">
        <v>69.548100000000005</v>
      </c>
      <c r="G124" s="58">
        <v>0.13494</v>
      </c>
      <c r="H124" s="58">
        <v>11.874700000000001</v>
      </c>
      <c r="I124" s="58">
        <v>0.89060399999999995</v>
      </c>
      <c r="J124" s="58">
        <v>6.2972E-2</v>
      </c>
      <c r="K124" s="58">
        <v>0.22489999999999999</v>
      </c>
      <c r="L124" s="58">
        <v>1.4123699999999999</v>
      </c>
      <c r="M124" s="58">
        <v>3.0136599999999998</v>
      </c>
      <c r="N124" s="58">
        <v>2.7887599999999999</v>
      </c>
      <c r="O124" s="58"/>
      <c r="P124" s="58"/>
      <c r="Q124" s="58">
        <v>7.27</v>
      </c>
      <c r="S124" s="58">
        <v>48.86</v>
      </c>
      <c r="T124" s="58">
        <v>1.06</v>
      </c>
      <c r="U124" s="58">
        <v>8.7100000000000009</v>
      </c>
      <c r="V124" s="58">
        <v>13.96</v>
      </c>
      <c r="W124" s="58">
        <v>0.52</v>
      </c>
      <c r="X124" s="58">
        <v>13.76</v>
      </c>
      <c r="Y124" s="58">
        <v>8.7899999999999991</v>
      </c>
      <c r="Z124" s="58">
        <v>1.67</v>
      </c>
      <c r="AA124" s="58">
        <v>0.31</v>
      </c>
      <c r="AB124" s="58"/>
      <c r="AD124" s="59"/>
      <c r="AE124" s="60"/>
      <c r="AF124" s="61"/>
      <c r="AG124" s="59"/>
      <c r="AH124" s="59"/>
      <c r="AI124" s="59"/>
      <c r="AJ124" s="60"/>
      <c r="AK124" s="62"/>
      <c r="AL124" s="62"/>
      <c r="AM124" s="62"/>
      <c r="AN124" s="62"/>
      <c r="AO124" s="62"/>
      <c r="AP124" s="62"/>
      <c r="AQ124" s="63"/>
      <c r="AR124" s="62"/>
      <c r="AS124" s="62"/>
      <c r="AT124" s="63"/>
      <c r="AU124" s="59"/>
      <c r="AV124" s="59"/>
      <c r="AW124" s="59"/>
      <c r="AX124" s="59"/>
      <c r="AY124" s="59"/>
      <c r="AZ124" s="59"/>
      <c r="BA124" s="60"/>
      <c r="BB124" s="64"/>
      <c r="BC124" s="64"/>
      <c r="BD124" s="59"/>
      <c r="BE124" s="59"/>
      <c r="BF124" s="59"/>
      <c r="BG124" s="59"/>
      <c r="BH124" s="59"/>
      <c r="BI124" s="59"/>
      <c r="BJ124" s="59"/>
      <c r="BK124" s="59"/>
      <c r="BL124" s="57"/>
      <c r="BM124" s="57"/>
      <c r="BN124" s="57"/>
      <c r="BO124" s="57"/>
      <c r="BP124" s="57"/>
      <c r="BQ124" s="57"/>
      <c r="BR124" s="57"/>
      <c r="BS124" s="57"/>
      <c r="BT124" s="57"/>
      <c r="BU124" s="57"/>
      <c r="BV124" s="57"/>
      <c r="BW124" s="57"/>
      <c r="BX124" s="57"/>
      <c r="CA124" s="57"/>
      <c r="CB124" s="57"/>
      <c r="CC124" s="57"/>
      <c r="CD124" s="57"/>
      <c r="CE124" s="57"/>
      <c r="CF124" s="57"/>
      <c r="CG124" s="57"/>
      <c r="CH124" s="57"/>
      <c r="CI124" s="57"/>
      <c r="CJ124" s="57"/>
      <c r="CK124" s="57"/>
      <c r="CL124" s="57"/>
      <c r="CP124"/>
      <c r="CQ124"/>
      <c r="CR124"/>
      <c r="CS124"/>
      <c r="CT124"/>
      <c r="CU124"/>
      <c r="CV124"/>
      <c r="CW124"/>
      <c r="CX124"/>
      <c r="CY124"/>
      <c r="CZ124"/>
      <c r="EM124" s="57"/>
      <c r="EN124" s="57"/>
      <c r="EO124" s="57"/>
      <c r="EP124" s="57"/>
      <c r="EQ124" s="57"/>
      <c r="ER124" s="57"/>
      <c r="ES124" s="57"/>
      <c r="ET124" s="57"/>
      <c r="EU124" s="57"/>
      <c r="EV124" s="57"/>
      <c r="EW124" s="57"/>
      <c r="FG124" s="65"/>
      <c r="FH124" s="65"/>
      <c r="FL124" s="57"/>
      <c r="FX124" s="57"/>
      <c r="FY124" s="57"/>
      <c r="FZ124" s="57"/>
      <c r="GA124" s="66"/>
      <c r="GB124" s="66"/>
      <c r="GE124" s="66"/>
      <c r="GG124" s="57"/>
    </row>
    <row r="125" spans="1:189" s="56" customFormat="1" ht="18" customHeight="1" x14ac:dyDescent="0.3">
      <c r="A125" s="56" t="s">
        <v>1018</v>
      </c>
      <c r="B125" s="56" t="s">
        <v>1009</v>
      </c>
      <c r="C125" s="57">
        <v>834</v>
      </c>
      <c r="D125" s="57">
        <v>2.3000000000000003</v>
      </c>
      <c r="E125" s="56">
        <f t="shared" si="1"/>
        <v>1107.1500000000001</v>
      </c>
      <c r="F125" s="58">
        <v>66.076499999999996</v>
      </c>
      <c r="G125" s="58">
        <v>0.29630699999999999</v>
      </c>
      <c r="H125" s="58">
        <v>14.0162</v>
      </c>
      <c r="I125" s="58">
        <v>1.4366399999999999</v>
      </c>
      <c r="J125" s="58">
        <v>5.3873999999999998E-2</v>
      </c>
      <c r="K125" s="58">
        <v>0.36813899999999999</v>
      </c>
      <c r="L125" s="58">
        <v>1.93049</v>
      </c>
      <c r="M125" s="58">
        <v>3.44794</v>
      </c>
      <c r="N125" s="58">
        <v>2.1639400000000002</v>
      </c>
      <c r="O125" s="58"/>
      <c r="P125" s="58"/>
      <c r="Q125" s="58">
        <v>7.8</v>
      </c>
      <c r="S125" s="58">
        <v>46.68</v>
      </c>
      <c r="T125" s="58">
        <v>1.67</v>
      </c>
      <c r="U125" s="58">
        <v>9.9499999999999993</v>
      </c>
      <c r="V125" s="58">
        <v>11.13</v>
      </c>
      <c r="W125" s="58">
        <v>0.27</v>
      </c>
      <c r="X125" s="58">
        <v>14.17</v>
      </c>
      <c r="Y125" s="58">
        <v>10.44</v>
      </c>
      <c r="Z125" s="58">
        <v>2.09</v>
      </c>
      <c r="AA125" s="58">
        <v>0.4</v>
      </c>
      <c r="AB125" s="58"/>
      <c r="AD125" s="59"/>
      <c r="AE125" s="60"/>
      <c r="AF125" s="61"/>
      <c r="AG125" s="59"/>
      <c r="AH125" s="59"/>
      <c r="AI125" s="59"/>
      <c r="AJ125" s="60"/>
      <c r="AK125" s="62"/>
      <c r="AL125" s="62"/>
      <c r="AM125" s="62"/>
      <c r="AN125" s="62"/>
      <c r="AO125" s="62"/>
      <c r="AP125" s="62"/>
      <c r="AQ125" s="63"/>
      <c r="AR125" s="62"/>
      <c r="AS125" s="62"/>
      <c r="AT125" s="63"/>
      <c r="AU125" s="59"/>
      <c r="AV125" s="59"/>
      <c r="AW125" s="59"/>
      <c r="AX125" s="59"/>
      <c r="AY125" s="59"/>
      <c r="AZ125" s="59"/>
      <c r="BA125" s="60"/>
      <c r="BB125" s="64"/>
      <c r="BC125" s="64"/>
      <c r="BD125" s="59"/>
      <c r="BE125" s="59"/>
      <c r="BF125" s="59"/>
      <c r="BG125" s="59"/>
      <c r="BH125" s="59"/>
      <c r="BI125" s="59"/>
      <c r="BJ125" s="59"/>
      <c r="BK125" s="59"/>
      <c r="BL125" s="57"/>
      <c r="BM125" s="57"/>
      <c r="BN125" s="57"/>
      <c r="BO125" s="57"/>
      <c r="BP125" s="57"/>
      <c r="BQ125" s="57"/>
      <c r="BR125" s="57"/>
      <c r="BS125" s="57"/>
      <c r="BT125" s="57"/>
      <c r="BU125" s="57"/>
      <c r="BV125" s="57"/>
      <c r="BW125" s="57"/>
      <c r="BX125" s="57"/>
      <c r="CA125" s="57"/>
      <c r="CB125" s="57"/>
      <c r="CC125" s="57"/>
      <c r="CD125" s="57"/>
      <c r="CE125" s="57"/>
      <c r="CF125" s="57"/>
      <c r="CG125" s="57"/>
      <c r="CH125" s="57"/>
      <c r="CI125" s="57"/>
      <c r="CJ125" s="57"/>
      <c r="CK125" s="57"/>
      <c r="CL125" s="57"/>
      <c r="CP125"/>
      <c r="CQ125"/>
      <c r="CR125"/>
      <c r="CS125"/>
      <c r="CT125"/>
      <c r="CU125"/>
      <c r="CV125"/>
      <c r="CW125"/>
      <c r="CX125"/>
      <c r="CY125"/>
      <c r="CZ125"/>
      <c r="EM125" s="57"/>
      <c r="EN125" s="57"/>
      <c r="EO125" s="57"/>
      <c r="EP125" s="57"/>
      <c r="EQ125" s="57"/>
      <c r="ER125" s="57"/>
      <c r="ES125" s="57"/>
      <c r="ET125" s="57"/>
      <c r="EU125" s="57"/>
      <c r="EV125" s="57"/>
      <c r="EW125" s="57"/>
      <c r="FG125" s="65"/>
      <c r="FH125" s="65"/>
      <c r="FL125" s="57"/>
      <c r="FX125" s="57"/>
      <c r="FY125" s="57"/>
      <c r="FZ125" s="57"/>
      <c r="GA125" s="66"/>
      <c r="GB125" s="66"/>
      <c r="GE125" s="66"/>
      <c r="GG125" s="57"/>
    </row>
    <row r="126" spans="1:189" s="56" customFormat="1" ht="18" customHeight="1" x14ac:dyDescent="0.3">
      <c r="A126" s="56" t="s">
        <v>1018</v>
      </c>
      <c r="B126" s="56" t="s">
        <v>1009</v>
      </c>
      <c r="C126" s="57">
        <v>834</v>
      </c>
      <c r="D126" s="57">
        <v>2.3000000000000003</v>
      </c>
      <c r="E126" s="56">
        <f t="shared" si="1"/>
        <v>1107.1500000000001</v>
      </c>
      <c r="F126" s="58">
        <v>66.902299999999997</v>
      </c>
      <c r="G126" s="58">
        <v>0.314475</v>
      </c>
      <c r="H126" s="58">
        <v>13.729100000000001</v>
      </c>
      <c r="I126" s="58">
        <v>0.90748499999999999</v>
      </c>
      <c r="J126" s="58">
        <v>8.0865000000000006E-2</v>
      </c>
      <c r="K126" s="58">
        <v>0.24259500000000001</v>
      </c>
      <c r="L126" s="58">
        <v>1.7341</v>
      </c>
      <c r="M126" s="58">
        <v>3.6838500000000001</v>
      </c>
      <c r="N126" s="58">
        <v>2.2642199999999999</v>
      </c>
      <c r="O126" s="58"/>
      <c r="P126" s="58"/>
      <c r="Q126" s="58">
        <v>7.76</v>
      </c>
      <c r="S126" s="58">
        <v>47.08</v>
      </c>
      <c r="T126" s="58">
        <v>1.82</v>
      </c>
      <c r="U126" s="58">
        <v>9.7899999999999991</v>
      </c>
      <c r="V126" s="58">
        <v>10.44</v>
      </c>
      <c r="W126" s="58">
        <v>0.3</v>
      </c>
      <c r="X126" s="58">
        <v>14.52</v>
      </c>
      <c r="Y126" s="58">
        <v>10.46</v>
      </c>
      <c r="Z126" s="58">
        <v>2.0699999999999998</v>
      </c>
      <c r="AA126" s="58">
        <v>0.4</v>
      </c>
      <c r="AB126" s="58"/>
      <c r="AD126" s="59"/>
      <c r="AE126" s="60"/>
      <c r="AF126" s="61"/>
      <c r="AG126" s="59"/>
      <c r="AH126" s="59"/>
      <c r="AI126" s="59"/>
      <c r="AJ126" s="60"/>
      <c r="AK126" s="62"/>
      <c r="AL126" s="62"/>
      <c r="AM126" s="62"/>
      <c r="AN126" s="62"/>
      <c r="AO126" s="62"/>
      <c r="AP126" s="62"/>
      <c r="AQ126" s="63"/>
      <c r="AR126" s="62"/>
      <c r="AS126" s="62"/>
      <c r="AT126" s="63"/>
      <c r="AU126" s="59"/>
      <c r="AV126" s="59"/>
      <c r="AW126" s="59"/>
      <c r="AX126" s="59"/>
      <c r="AY126" s="59"/>
      <c r="AZ126" s="59"/>
      <c r="BA126" s="60"/>
      <c r="BB126" s="64"/>
      <c r="BC126" s="64"/>
      <c r="BD126" s="59"/>
      <c r="BE126" s="59"/>
      <c r="BF126" s="59"/>
      <c r="BG126" s="59"/>
      <c r="BH126" s="59"/>
      <c r="BI126" s="59"/>
      <c r="BJ126" s="59"/>
      <c r="BK126" s="59"/>
      <c r="BL126" s="57"/>
      <c r="BM126" s="57"/>
      <c r="BN126" s="57"/>
      <c r="BO126" s="57"/>
      <c r="BP126" s="57"/>
      <c r="BQ126" s="57"/>
      <c r="BR126" s="57"/>
      <c r="BS126" s="57"/>
      <c r="BT126" s="57"/>
      <c r="BU126" s="57"/>
      <c r="BV126" s="57"/>
      <c r="BW126" s="57"/>
      <c r="BX126" s="57"/>
      <c r="CA126" s="57"/>
      <c r="CB126" s="57"/>
      <c r="CC126" s="57"/>
      <c r="CD126" s="57"/>
      <c r="CE126" s="57"/>
      <c r="CF126" s="57"/>
      <c r="CG126" s="57"/>
      <c r="CH126" s="57"/>
      <c r="CI126" s="57"/>
      <c r="CJ126" s="57"/>
      <c r="CK126" s="57"/>
      <c r="CL126" s="57"/>
      <c r="CP126"/>
      <c r="CQ126"/>
      <c r="CR126"/>
      <c r="CS126"/>
      <c r="CT126"/>
      <c r="CU126"/>
      <c r="CV126"/>
      <c r="CW126"/>
      <c r="CX126"/>
      <c r="CY126"/>
      <c r="CZ126"/>
      <c r="EM126" s="57"/>
      <c r="EN126" s="57"/>
      <c r="EO126" s="57"/>
      <c r="EP126" s="57"/>
      <c r="EQ126" s="57"/>
      <c r="ER126" s="57"/>
      <c r="ES126" s="57"/>
      <c r="ET126" s="57"/>
      <c r="EU126" s="57"/>
      <c r="EV126" s="57"/>
      <c r="EW126" s="57"/>
      <c r="FG126" s="65"/>
      <c r="FH126" s="65"/>
      <c r="FL126" s="57"/>
      <c r="FX126" s="57"/>
      <c r="FY126" s="57"/>
      <c r="FZ126" s="57"/>
      <c r="GA126" s="66"/>
      <c r="GB126" s="66"/>
      <c r="GE126" s="66"/>
      <c r="GG126" s="57"/>
    </row>
    <row r="127" spans="1:189" s="56" customFormat="1" ht="18" customHeight="1" x14ac:dyDescent="0.3">
      <c r="A127" s="56" t="s">
        <v>1018</v>
      </c>
      <c r="B127" s="56" t="s">
        <v>1009</v>
      </c>
      <c r="C127" s="57">
        <v>834</v>
      </c>
      <c r="D127" s="57">
        <v>2.3000000000000003</v>
      </c>
      <c r="E127" s="56">
        <f t="shared" si="1"/>
        <v>1107.1500000000001</v>
      </c>
      <c r="F127" s="58">
        <v>68.849999999999994</v>
      </c>
      <c r="G127" s="58">
        <v>0.293408</v>
      </c>
      <c r="H127" s="58">
        <v>12.9008</v>
      </c>
      <c r="I127" s="58">
        <v>1.5403899999999999</v>
      </c>
      <c r="J127" s="58">
        <v>7.3352000000000001E-2</v>
      </c>
      <c r="K127" s="58">
        <v>0.28423900000000002</v>
      </c>
      <c r="L127" s="58">
        <v>1.63208</v>
      </c>
      <c r="M127" s="58">
        <v>3.4842200000000001</v>
      </c>
      <c r="N127" s="58">
        <v>2.6223299999999998</v>
      </c>
      <c r="O127" s="58"/>
      <c r="P127" s="58"/>
      <c r="Q127" s="58">
        <v>6.56</v>
      </c>
      <c r="S127" s="58">
        <v>48.77</v>
      </c>
      <c r="T127" s="58">
        <v>1.77</v>
      </c>
      <c r="U127" s="58">
        <v>8.91</v>
      </c>
      <c r="V127" s="58">
        <v>10.24</v>
      </c>
      <c r="W127" s="58">
        <v>0.33</v>
      </c>
      <c r="X127" s="58">
        <v>14.34</v>
      </c>
      <c r="Y127" s="58">
        <v>10.09</v>
      </c>
      <c r="Z127" s="58">
        <v>1.97</v>
      </c>
      <c r="AA127" s="58">
        <v>0.44</v>
      </c>
      <c r="AB127" s="58"/>
      <c r="AD127" s="59"/>
      <c r="AE127" s="60"/>
      <c r="AF127" s="61"/>
      <c r="AG127" s="59"/>
      <c r="AH127" s="59"/>
      <c r="AI127" s="59"/>
      <c r="AJ127" s="60"/>
      <c r="AK127" s="62"/>
      <c r="AL127" s="62"/>
      <c r="AM127" s="62"/>
      <c r="AN127" s="62"/>
      <c r="AO127" s="62"/>
      <c r="AP127" s="62"/>
      <c r="AQ127" s="63"/>
      <c r="AR127" s="62"/>
      <c r="AS127" s="62"/>
      <c r="AT127" s="63"/>
      <c r="AU127" s="59"/>
      <c r="AV127" s="59"/>
      <c r="AW127" s="59"/>
      <c r="AX127" s="59"/>
      <c r="AY127" s="59"/>
      <c r="AZ127" s="59"/>
      <c r="BA127" s="60"/>
      <c r="BB127" s="64"/>
      <c r="BC127" s="64"/>
      <c r="BD127" s="59"/>
      <c r="BE127" s="59"/>
      <c r="BF127" s="59"/>
      <c r="BG127" s="59"/>
      <c r="BH127" s="59"/>
      <c r="BI127" s="59"/>
      <c r="BJ127" s="59"/>
      <c r="BK127" s="59"/>
      <c r="BL127" s="57"/>
      <c r="BM127" s="57"/>
      <c r="BN127" s="57"/>
      <c r="BO127" s="57"/>
      <c r="BP127" s="57"/>
      <c r="BQ127" s="57"/>
      <c r="BR127" s="57"/>
      <c r="BS127" s="57"/>
      <c r="BT127" s="57"/>
      <c r="BU127" s="57"/>
      <c r="BV127" s="57"/>
      <c r="BW127" s="57"/>
      <c r="BX127" s="57"/>
      <c r="CA127" s="57"/>
      <c r="CB127" s="57"/>
      <c r="CC127" s="57"/>
      <c r="CD127" s="57"/>
      <c r="CE127" s="57"/>
      <c r="CF127" s="57"/>
      <c r="CG127" s="57"/>
      <c r="CH127" s="57"/>
      <c r="CI127" s="57"/>
      <c r="CJ127" s="57"/>
      <c r="CK127" s="57"/>
      <c r="CL127" s="57"/>
      <c r="CP127"/>
      <c r="CQ127"/>
      <c r="CR127"/>
      <c r="CS127"/>
      <c r="CT127"/>
      <c r="CU127"/>
      <c r="CV127"/>
      <c r="CW127"/>
      <c r="CX127"/>
      <c r="CY127"/>
      <c r="CZ127"/>
      <c r="EM127" s="57"/>
      <c r="EN127" s="57"/>
      <c r="EO127" s="57"/>
      <c r="EP127" s="57"/>
      <c r="EQ127" s="57"/>
      <c r="ER127" s="57"/>
      <c r="ES127" s="57"/>
      <c r="ET127" s="57"/>
      <c r="EU127" s="57"/>
      <c r="EV127" s="57"/>
      <c r="EW127" s="57"/>
      <c r="FG127" s="65"/>
      <c r="FH127" s="65"/>
      <c r="FL127" s="57"/>
      <c r="FX127" s="57"/>
      <c r="FY127" s="57"/>
      <c r="FZ127" s="57"/>
      <c r="GA127" s="66"/>
      <c r="GB127" s="66"/>
      <c r="GE127" s="66"/>
      <c r="GG127" s="57"/>
    </row>
    <row r="128" spans="1:189" s="56" customFormat="1" ht="18" customHeight="1" x14ac:dyDescent="0.3">
      <c r="A128" s="56" t="s">
        <v>1018</v>
      </c>
      <c r="B128" s="56" t="s">
        <v>1009</v>
      </c>
      <c r="C128" s="57">
        <v>899</v>
      </c>
      <c r="D128" s="57">
        <v>2.25</v>
      </c>
      <c r="E128" s="56">
        <f t="shared" si="1"/>
        <v>1172.1500000000001</v>
      </c>
      <c r="F128" s="58">
        <v>61.564799999999998</v>
      </c>
      <c r="G128" s="58">
        <v>0.33473900000000001</v>
      </c>
      <c r="H128" s="58">
        <v>15.099399999999999</v>
      </c>
      <c r="I128" s="58">
        <v>3.0217000000000001</v>
      </c>
      <c r="J128" s="58">
        <v>7.2375999999999996E-2</v>
      </c>
      <c r="K128" s="58">
        <v>0.97707599999999994</v>
      </c>
      <c r="L128" s="58">
        <v>3.5826099999999999</v>
      </c>
      <c r="M128" s="58">
        <v>4.1706700000000003</v>
      </c>
      <c r="N128" s="58">
        <v>1.64655</v>
      </c>
      <c r="O128" s="58"/>
      <c r="P128" s="58"/>
      <c r="Q128" s="58">
        <v>6.96</v>
      </c>
      <c r="S128" s="58">
        <v>45.64</v>
      </c>
      <c r="T128" s="58">
        <v>1.96</v>
      </c>
      <c r="U128" s="58">
        <v>10.56</v>
      </c>
      <c r="V128" s="58">
        <v>12.44</v>
      </c>
      <c r="W128" s="58">
        <v>0.22</v>
      </c>
      <c r="X128" s="58">
        <v>13.86</v>
      </c>
      <c r="Y128" s="58">
        <v>10.75</v>
      </c>
      <c r="Z128" s="58">
        <v>2.2000000000000002</v>
      </c>
      <c r="AA128" s="58">
        <v>0.37</v>
      </c>
      <c r="AB128" s="58"/>
      <c r="AD128" s="59"/>
      <c r="AE128" s="60"/>
      <c r="AF128" s="61"/>
      <c r="AG128" s="59"/>
      <c r="AH128" s="59"/>
      <c r="AI128" s="59"/>
      <c r="AJ128" s="60"/>
      <c r="AK128" s="62"/>
      <c r="AL128" s="62"/>
      <c r="AM128" s="62"/>
      <c r="AN128" s="62"/>
      <c r="AO128" s="62"/>
      <c r="AP128" s="62"/>
      <c r="AQ128" s="63"/>
      <c r="AR128" s="62"/>
      <c r="AS128" s="62"/>
      <c r="AT128" s="63"/>
      <c r="AU128" s="59"/>
      <c r="AV128" s="59"/>
      <c r="AW128" s="59"/>
      <c r="AX128" s="59"/>
      <c r="AY128" s="59"/>
      <c r="AZ128" s="59"/>
      <c r="BA128" s="60"/>
      <c r="BB128" s="64"/>
      <c r="BC128" s="64"/>
      <c r="BD128" s="59"/>
      <c r="BE128" s="59"/>
      <c r="BF128" s="59"/>
      <c r="BG128" s="59"/>
      <c r="BH128" s="59"/>
      <c r="BI128" s="59"/>
      <c r="BJ128" s="59"/>
      <c r="BK128" s="59"/>
      <c r="BL128" s="57"/>
      <c r="BM128" s="57"/>
      <c r="BN128" s="57"/>
      <c r="BO128" s="57"/>
      <c r="BP128" s="57"/>
      <c r="BQ128" s="57"/>
      <c r="BR128" s="57"/>
      <c r="BS128" s="57"/>
      <c r="BT128" s="57"/>
      <c r="BU128" s="57"/>
      <c r="BV128" s="57"/>
      <c r="BW128" s="57"/>
      <c r="BX128" s="57"/>
      <c r="CA128" s="57"/>
      <c r="CB128" s="57"/>
      <c r="CC128" s="57"/>
      <c r="CD128" s="57"/>
      <c r="CE128" s="57"/>
      <c r="CF128" s="57"/>
      <c r="CG128" s="57"/>
      <c r="CH128" s="57"/>
      <c r="CI128" s="57"/>
      <c r="CJ128" s="57"/>
      <c r="CK128" s="57"/>
      <c r="CL128" s="57"/>
      <c r="CP128"/>
      <c r="CQ128"/>
      <c r="CR128"/>
      <c r="CS128"/>
      <c r="CT128"/>
      <c r="CU128"/>
      <c r="CV128"/>
      <c r="CW128"/>
      <c r="CX128"/>
      <c r="CY128"/>
      <c r="CZ128"/>
      <c r="EM128" s="57"/>
      <c r="EN128" s="57"/>
      <c r="EO128" s="57"/>
      <c r="EP128" s="57"/>
      <c r="EQ128" s="57"/>
      <c r="ER128" s="57"/>
      <c r="ES128" s="57"/>
      <c r="ET128" s="57"/>
      <c r="EU128" s="57"/>
      <c r="EV128" s="57"/>
      <c r="EW128" s="57"/>
      <c r="FG128" s="65"/>
      <c r="FH128" s="65"/>
      <c r="FL128" s="57"/>
      <c r="FX128" s="57"/>
      <c r="FY128" s="57"/>
      <c r="FZ128" s="57"/>
      <c r="GA128" s="66"/>
      <c r="GB128" s="66"/>
      <c r="GE128" s="66"/>
      <c r="GG128" s="57"/>
    </row>
    <row r="129" spans="1:189" s="56" customFormat="1" ht="18" customHeight="1" x14ac:dyDescent="0.3">
      <c r="A129" s="56" t="s">
        <v>1018</v>
      </c>
      <c r="B129" s="56" t="s">
        <v>1009</v>
      </c>
      <c r="C129" s="57">
        <v>899</v>
      </c>
      <c r="D129" s="57">
        <v>2.25</v>
      </c>
      <c r="E129" s="56">
        <f t="shared" si="1"/>
        <v>1172.1500000000001</v>
      </c>
      <c r="F129" s="58">
        <v>63.029899999999998</v>
      </c>
      <c r="G129" s="58">
        <v>0.30214800000000003</v>
      </c>
      <c r="H129" s="58">
        <v>15.427899999999999</v>
      </c>
      <c r="I129" s="58">
        <v>2.0692599999999999</v>
      </c>
      <c r="J129" s="58">
        <v>9.1560000000000002E-2</v>
      </c>
      <c r="K129" s="58">
        <v>1.0804100000000001</v>
      </c>
      <c r="L129" s="58">
        <v>3.68987</v>
      </c>
      <c r="M129" s="58">
        <v>4.1934500000000003</v>
      </c>
      <c r="N129" s="58">
        <v>1.66639</v>
      </c>
      <c r="O129" s="58"/>
      <c r="P129" s="58"/>
      <c r="Q129" s="58">
        <v>6.24</v>
      </c>
      <c r="S129" s="58">
        <v>47.67</v>
      </c>
      <c r="T129" s="58">
        <v>1.69</v>
      </c>
      <c r="U129" s="58">
        <v>10.15</v>
      </c>
      <c r="V129" s="58">
        <v>8.17</v>
      </c>
      <c r="W129" s="58">
        <v>0.3</v>
      </c>
      <c r="X129" s="58">
        <v>17.32</v>
      </c>
      <c r="Y129" s="58">
        <v>10.27</v>
      </c>
      <c r="Z129" s="58">
        <v>2.08</v>
      </c>
      <c r="AA129" s="58">
        <v>0.2</v>
      </c>
      <c r="AB129" s="58"/>
      <c r="AD129" s="59"/>
      <c r="AE129" s="60"/>
      <c r="AF129" s="61"/>
      <c r="AG129" s="59"/>
      <c r="AH129" s="59"/>
      <c r="AI129" s="59"/>
      <c r="AJ129" s="60"/>
      <c r="AK129" s="62"/>
      <c r="AL129" s="62"/>
      <c r="AM129" s="62"/>
      <c r="AN129" s="62"/>
      <c r="AO129" s="62"/>
      <c r="AP129" s="62"/>
      <c r="AQ129" s="63"/>
      <c r="AR129" s="62"/>
      <c r="AS129" s="62"/>
      <c r="AT129" s="63"/>
      <c r="AU129" s="59"/>
      <c r="AV129" s="59"/>
      <c r="AW129" s="59"/>
      <c r="AX129" s="59"/>
      <c r="AY129" s="59"/>
      <c r="AZ129" s="59"/>
      <c r="BA129" s="60"/>
      <c r="BB129" s="64"/>
      <c r="BC129" s="64"/>
      <c r="BD129" s="59"/>
      <c r="BE129" s="59"/>
      <c r="BF129" s="59"/>
      <c r="BG129" s="59"/>
      <c r="BH129" s="59"/>
      <c r="BI129" s="59"/>
      <c r="BJ129" s="59"/>
      <c r="BK129" s="59"/>
      <c r="BL129" s="57"/>
      <c r="BM129" s="57"/>
      <c r="BN129" s="57"/>
      <c r="BO129" s="57"/>
      <c r="BP129" s="57"/>
      <c r="BQ129" s="57"/>
      <c r="BR129" s="57"/>
      <c r="BS129" s="57"/>
      <c r="BT129" s="57"/>
      <c r="BU129" s="57"/>
      <c r="BV129" s="57"/>
      <c r="BW129" s="57"/>
      <c r="BX129" s="57"/>
      <c r="CA129" s="57"/>
      <c r="CB129" s="57"/>
      <c r="CC129" s="57"/>
      <c r="CD129" s="57"/>
      <c r="CE129" s="57"/>
      <c r="CF129" s="57"/>
      <c r="CG129" s="57"/>
      <c r="CH129" s="57"/>
      <c r="CI129" s="57"/>
      <c r="CJ129" s="57"/>
      <c r="CK129" s="57"/>
      <c r="CL129" s="57"/>
      <c r="CP129"/>
      <c r="CQ129"/>
      <c r="CR129"/>
      <c r="CS129"/>
      <c r="CT129"/>
      <c r="CU129"/>
      <c r="CV129"/>
      <c r="CW129"/>
      <c r="CX129"/>
      <c r="CY129"/>
      <c r="CZ129"/>
      <c r="EM129" s="57"/>
      <c r="EN129" s="57"/>
      <c r="EO129" s="57"/>
      <c r="EP129" s="57"/>
      <c r="EQ129" s="57"/>
      <c r="ER129" s="57"/>
      <c r="ES129" s="57"/>
      <c r="ET129" s="57"/>
      <c r="EU129" s="57"/>
      <c r="EV129" s="57"/>
      <c r="EW129" s="57"/>
      <c r="FG129" s="65"/>
      <c r="FH129" s="65"/>
      <c r="FL129" s="57"/>
      <c r="FX129" s="57"/>
      <c r="FY129" s="57"/>
      <c r="FZ129" s="57"/>
      <c r="GA129" s="66"/>
      <c r="GB129" s="66"/>
      <c r="GE129" s="66"/>
      <c r="GG129" s="57"/>
    </row>
    <row r="130" spans="1:189" s="56" customFormat="1" ht="18" customHeight="1" x14ac:dyDescent="0.3">
      <c r="A130" s="56" t="s">
        <v>1018</v>
      </c>
      <c r="B130" s="56" t="s">
        <v>1009</v>
      </c>
      <c r="C130" s="57">
        <v>899</v>
      </c>
      <c r="D130" s="57">
        <v>2.25</v>
      </c>
      <c r="E130" s="56">
        <f t="shared" si="1"/>
        <v>1172.1500000000001</v>
      </c>
      <c r="F130" s="58">
        <v>63.973500000000001</v>
      </c>
      <c r="G130" s="58">
        <v>0.34903000000000001</v>
      </c>
      <c r="H130" s="58">
        <v>14.6225</v>
      </c>
      <c r="I130" s="58">
        <v>2.8932799999999999</v>
      </c>
      <c r="J130" s="58">
        <v>7.3480000000000004E-2</v>
      </c>
      <c r="K130" s="58">
        <v>0.82665</v>
      </c>
      <c r="L130" s="58">
        <v>3.06779</v>
      </c>
      <c r="M130" s="58">
        <v>4.2159199999999997</v>
      </c>
      <c r="N130" s="58">
        <v>1.82782</v>
      </c>
      <c r="O130" s="58"/>
      <c r="P130" s="58"/>
      <c r="Q130" s="58">
        <v>6.04</v>
      </c>
      <c r="S130" s="58">
        <v>45.74</v>
      </c>
      <c r="T130" s="58">
        <v>2.2599999999999998</v>
      </c>
      <c r="U130" s="58">
        <v>10.06</v>
      </c>
      <c r="V130" s="58">
        <v>13.48</v>
      </c>
      <c r="W130" s="58">
        <v>0.21</v>
      </c>
      <c r="X130" s="58">
        <v>13.83</v>
      </c>
      <c r="Y130" s="58">
        <v>10.4</v>
      </c>
      <c r="Z130" s="58">
        <v>2.2200000000000002</v>
      </c>
      <c r="AA130" s="58">
        <v>0.33</v>
      </c>
      <c r="AB130" s="58"/>
      <c r="AD130" s="59"/>
      <c r="AE130" s="60"/>
      <c r="AF130" s="61"/>
      <c r="AG130" s="59"/>
      <c r="AH130" s="59"/>
      <c r="AI130" s="59"/>
      <c r="AJ130" s="60"/>
      <c r="AK130" s="62"/>
      <c r="AL130" s="62"/>
      <c r="AM130" s="62"/>
      <c r="AN130" s="62"/>
      <c r="AO130" s="62"/>
      <c r="AP130" s="62"/>
      <c r="AQ130" s="63"/>
      <c r="AR130" s="62"/>
      <c r="AS130" s="62"/>
      <c r="AT130" s="63"/>
      <c r="AU130" s="59"/>
      <c r="AV130" s="59"/>
      <c r="AW130" s="59"/>
      <c r="AX130" s="59"/>
      <c r="AY130" s="59"/>
      <c r="AZ130" s="59"/>
      <c r="BA130" s="60"/>
      <c r="BB130" s="64"/>
      <c r="BC130" s="64"/>
      <c r="BD130" s="59"/>
      <c r="BE130" s="59"/>
      <c r="BF130" s="59"/>
      <c r="BG130" s="59"/>
      <c r="BH130" s="59"/>
      <c r="BI130" s="59"/>
      <c r="BJ130" s="59"/>
      <c r="BK130" s="59"/>
      <c r="BL130" s="57"/>
      <c r="BM130" s="57"/>
      <c r="BN130" s="57"/>
      <c r="BO130" s="57"/>
      <c r="BP130" s="57"/>
      <c r="BQ130" s="57"/>
      <c r="BR130" s="57"/>
      <c r="BS130" s="57"/>
      <c r="BT130" s="57"/>
      <c r="BU130" s="57"/>
      <c r="BV130" s="57"/>
      <c r="BW130" s="57"/>
      <c r="BX130" s="57"/>
      <c r="CA130" s="57"/>
      <c r="CB130" s="57"/>
      <c r="CC130" s="57"/>
      <c r="CD130" s="57"/>
      <c r="CE130" s="57"/>
      <c r="CF130" s="57"/>
      <c r="CG130" s="57"/>
      <c r="CH130" s="57"/>
      <c r="CI130" s="57"/>
      <c r="CJ130" s="57"/>
      <c r="CK130" s="57"/>
      <c r="CL130" s="57"/>
      <c r="CP130"/>
      <c r="CQ130"/>
      <c r="CR130"/>
      <c r="CS130"/>
      <c r="CT130"/>
      <c r="CU130"/>
      <c r="CV130"/>
      <c r="CW130"/>
      <c r="CX130"/>
      <c r="CY130"/>
      <c r="CZ130"/>
      <c r="EM130" s="57"/>
      <c r="EN130" s="57"/>
      <c r="EO130" s="57"/>
      <c r="EP130" s="57"/>
      <c r="EQ130" s="57"/>
      <c r="ER130" s="57"/>
      <c r="ES130" s="57"/>
      <c r="ET130" s="57"/>
      <c r="EU130" s="57"/>
      <c r="EV130" s="57"/>
      <c r="EW130" s="57"/>
      <c r="FG130" s="65"/>
      <c r="FH130" s="65"/>
      <c r="FL130" s="57"/>
      <c r="FX130" s="57"/>
      <c r="FY130" s="57"/>
      <c r="FZ130" s="57"/>
      <c r="GA130" s="66"/>
      <c r="GB130" s="66"/>
      <c r="GE130" s="66"/>
      <c r="GG130" s="57"/>
    </row>
    <row r="131" spans="1:189" s="56" customFormat="1" ht="18" customHeight="1" x14ac:dyDescent="0.3">
      <c r="A131" s="56" t="s">
        <v>1018</v>
      </c>
      <c r="B131" s="56" t="s">
        <v>1009</v>
      </c>
      <c r="C131" s="57">
        <v>899</v>
      </c>
      <c r="D131" s="57">
        <v>2.25</v>
      </c>
      <c r="E131" s="56">
        <f t="shared" ref="E131:E160" si="2">C131+273.15</f>
        <v>1172.1500000000001</v>
      </c>
      <c r="F131" s="58">
        <v>65.363200000000006</v>
      </c>
      <c r="G131" s="58">
        <v>0.43409199999999998</v>
      </c>
      <c r="H131" s="58">
        <v>14.084899999999999</v>
      </c>
      <c r="I131" s="58">
        <v>2.6876799999999998</v>
      </c>
      <c r="J131" s="58">
        <v>2.7708E-2</v>
      </c>
      <c r="K131" s="58">
        <v>0.701936</v>
      </c>
      <c r="L131" s="58">
        <v>2.7246199999999998</v>
      </c>
      <c r="M131" s="58">
        <v>4.1746699999999999</v>
      </c>
      <c r="N131" s="58">
        <v>2.1519900000000001</v>
      </c>
      <c r="O131" s="58"/>
      <c r="P131" s="58"/>
      <c r="Q131" s="58">
        <v>5.66</v>
      </c>
      <c r="S131" s="58">
        <v>45.12</v>
      </c>
      <c r="T131" s="58">
        <v>2.58</v>
      </c>
      <c r="U131" s="58">
        <v>9.5500000000000007</v>
      </c>
      <c r="V131" s="58">
        <v>14.21</v>
      </c>
      <c r="W131" s="58">
        <v>0.22</v>
      </c>
      <c r="X131" s="58">
        <v>14.16</v>
      </c>
      <c r="Y131" s="58">
        <v>10.92</v>
      </c>
      <c r="Z131" s="58">
        <v>2.16</v>
      </c>
      <c r="AA131" s="58">
        <v>0.33</v>
      </c>
      <c r="AB131" s="58"/>
      <c r="AD131" s="59"/>
      <c r="AE131" s="60"/>
      <c r="AF131" s="61"/>
      <c r="AG131" s="59"/>
      <c r="AH131" s="59"/>
      <c r="AI131" s="59"/>
      <c r="AJ131" s="60"/>
      <c r="AK131" s="62"/>
      <c r="AL131" s="62"/>
      <c r="AM131" s="62"/>
      <c r="AN131" s="62"/>
      <c r="AO131" s="62"/>
      <c r="AP131" s="62"/>
      <c r="AQ131" s="63"/>
      <c r="AR131" s="62"/>
      <c r="AS131" s="62"/>
      <c r="AT131" s="63"/>
      <c r="AU131" s="59"/>
      <c r="AV131" s="59"/>
      <c r="AW131" s="59"/>
      <c r="AX131" s="59"/>
      <c r="AY131" s="59"/>
      <c r="AZ131" s="59"/>
      <c r="BA131" s="60"/>
      <c r="BB131" s="64"/>
      <c r="BC131" s="64"/>
      <c r="BD131" s="59"/>
      <c r="BE131" s="59"/>
      <c r="BF131" s="59"/>
      <c r="BG131" s="59"/>
      <c r="BH131" s="59"/>
      <c r="BI131" s="59"/>
      <c r="BJ131" s="59"/>
      <c r="BK131" s="59"/>
      <c r="BL131" s="57"/>
      <c r="BM131" s="57"/>
      <c r="BN131" s="57"/>
      <c r="BO131" s="57"/>
      <c r="BP131" s="57"/>
      <c r="BQ131" s="57"/>
      <c r="BR131" s="57"/>
      <c r="BS131" s="57"/>
      <c r="BT131" s="57"/>
      <c r="BU131" s="57"/>
      <c r="BV131" s="57"/>
      <c r="BW131" s="57"/>
      <c r="BX131" s="57"/>
      <c r="CA131" s="57"/>
      <c r="CB131" s="57"/>
      <c r="CC131" s="57"/>
      <c r="CD131" s="57"/>
      <c r="CE131" s="57"/>
      <c r="CF131" s="57"/>
      <c r="CG131" s="57"/>
      <c r="CH131" s="57"/>
      <c r="CI131" s="57"/>
      <c r="CJ131" s="57"/>
      <c r="CK131" s="57"/>
      <c r="CL131" s="57"/>
      <c r="CP131"/>
      <c r="CQ131"/>
      <c r="CR131"/>
      <c r="CS131"/>
      <c r="CT131"/>
      <c r="CU131"/>
      <c r="CV131"/>
      <c r="CW131"/>
      <c r="CX131"/>
      <c r="CY131"/>
      <c r="CZ131"/>
      <c r="EM131" s="57"/>
      <c r="EN131" s="57"/>
      <c r="EO131" s="57"/>
      <c r="EP131" s="57"/>
      <c r="EQ131" s="57"/>
      <c r="ER131" s="57"/>
      <c r="ES131" s="57"/>
      <c r="ET131" s="57"/>
      <c r="EU131" s="57"/>
      <c r="EV131" s="57"/>
      <c r="EW131" s="57"/>
      <c r="FG131" s="65"/>
      <c r="FH131" s="65"/>
      <c r="FL131" s="57"/>
      <c r="FX131" s="57"/>
      <c r="FY131" s="57"/>
      <c r="FZ131" s="57"/>
      <c r="GA131" s="66"/>
      <c r="GB131" s="66"/>
      <c r="GE131" s="66"/>
      <c r="GG131" s="57"/>
    </row>
    <row r="132" spans="1:189" s="56" customFormat="1" ht="18" customHeight="1" x14ac:dyDescent="0.3">
      <c r="A132" s="56" t="s">
        <v>1018</v>
      </c>
      <c r="B132" s="56" t="s">
        <v>1009</v>
      </c>
      <c r="C132" s="57">
        <v>776</v>
      </c>
      <c r="D132" s="57">
        <v>2.2450000000000001</v>
      </c>
      <c r="E132" s="56">
        <f t="shared" si="2"/>
        <v>1049.1500000000001</v>
      </c>
      <c r="F132" s="58">
        <v>67.386799999999994</v>
      </c>
      <c r="G132" s="58">
        <v>0.23147799999999999</v>
      </c>
      <c r="H132" s="58">
        <v>12.4998</v>
      </c>
      <c r="I132" s="58">
        <v>1.1306799999999999</v>
      </c>
      <c r="J132" s="58">
        <v>8.9029999999999998E-2</v>
      </c>
      <c r="K132" s="58">
        <v>0.347217</v>
      </c>
      <c r="L132" s="58">
        <v>1.7093799999999999</v>
      </c>
      <c r="M132" s="58">
        <v>3.14276</v>
      </c>
      <c r="N132" s="58">
        <v>2.4928400000000002</v>
      </c>
      <c r="O132" s="58"/>
      <c r="P132" s="58"/>
      <c r="Q132" s="58">
        <v>8.2200000000000006</v>
      </c>
      <c r="S132" s="58">
        <v>48.01</v>
      </c>
      <c r="T132" s="58">
        <v>1.19</v>
      </c>
      <c r="U132" s="58">
        <v>8.58</v>
      </c>
      <c r="V132" s="58">
        <v>12.45</v>
      </c>
      <c r="W132" s="58">
        <v>0.38</v>
      </c>
      <c r="X132" s="58">
        <v>13.85</v>
      </c>
      <c r="Y132" s="58">
        <v>9.61</v>
      </c>
      <c r="Z132" s="58">
        <v>1.38</v>
      </c>
      <c r="AA132" s="58">
        <v>0.31</v>
      </c>
      <c r="AB132" s="58"/>
      <c r="AD132" s="59"/>
      <c r="AE132" s="60"/>
      <c r="AF132" s="61"/>
      <c r="AG132" s="59"/>
      <c r="AH132" s="59"/>
      <c r="AI132" s="59"/>
      <c r="AJ132" s="60"/>
      <c r="AK132" s="62"/>
      <c r="AL132" s="62"/>
      <c r="AM132" s="62"/>
      <c r="AN132" s="62"/>
      <c r="AO132" s="62"/>
      <c r="AP132" s="62"/>
      <c r="AQ132" s="63"/>
      <c r="AR132" s="62"/>
      <c r="AS132" s="62"/>
      <c r="AT132" s="63"/>
      <c r="AU132" s="59"/>
      <c r="AV132" s="59"/>
      <c r="AW132" s="59"/>
      <c r="AX132" s="59"/>
      <c r="AY132" s="59"/>
      <c r="AZ132" s="59"/>
      <c r="BA132" s="60"/>
      <c r="BB132" s="64"/>
      <c r="BC132" s="64"/>
      <c r="BD132" s="59"/>
      <c r="BE132" s="59"/>
      <c r="BF132" s="59"/>
      <c r="BG132" s="59"/>
      <c r="BH132" s="59"/>
      <c r="BI132" s="59"/>
      <c r="BJ132" s="59"/>
      <c r="BK132" s="59"/>
      <c r="BL132" s="57"/>
      <c r="BM132" s="57"/>
      <c r="BN132" s="57"/>
      <c r="BO132" s="57"/>
      <c r="BP132" s="57"/>
      <c r="BQ132" s="57"/>
      <c r="BR132" s="57"/>
      <c r="BS132" s="57"/>
      <c r="BT132" s="57"/>
      <c r="BU132" s="57"/>
      <c r="BV132" s="57"/>
      <c r="BW132" s="57"/>
      <c r="BX132" s="57"/>
      <c r="CA132" s="57"/>
      <c r="CB132" s="57"/>
      <c r="CC132" s="57"/>
      <c r="CD132" s="57"/>
      <c r="CE132" s="57"/>
      <c r="CF132" s="57"/>
      <c r="CG132" s="57"/>
      <c r="CH132" s="57"/>
      <c r="CI132" s="57"/>
      <c r="CJ132" s="57"/>
      <c r="CK132" s="57"/>
      <c r="CL132" s="57"/>
      <c r="CP132"/>
      <c r="CQ132"/>
      <c r="CR132"/>
      <c r="CS132"/>
      <c r="CT132"/>
      <c r="CU132"/>
      <c r="CV132"/>
      <c r="CW132"/>
      <c r="CX132"/>
      <c r="CY132"/>
      <c r="CZ132"/>
      <c r="EM132" s="57"/>
      <c r="EN132" s="57"/>
      <c r="EO132" s="57"/>
      <c r="EP132" s="57"/>
      <c r="EQ132" s="57"/>
      <c r="ER132" s="57"/>
      <c r="ES132" s="57"/>
      <c r="ET132" s="57"/>
      <c r="EU132" s="57"/>
      <c r="EV132" s="57"/>
      <c r="EW132" s="57"/>
      <c r="FG132" s="65"/>
      <c r="FH132" s="65"/>
      <c r="FL132" s="57"/>
      <c r="FX132" s="57"/>
      <c r="FY132" s="57"/>
      <c r="FZ132" s="57"/>
      <c r="GA132" s="66"/>
      <c r="GB132" s="66"/>
      <c r="GE132" s="66"/>
      <c r="GG132" s="57"/>
    </row>
    <row r="133" spans="1:189" s="56" customFormat="1" ht="18" customHeight="1" x14ac:dyDescent="0.3">
      <c r="A133" s="56" t="s">
        <v>1018</v>
      </c>
      <c r="B133" s="56" t="s">
        <v>1009</v>
      </c>
      <c r="C133" s="57">
        <v>776</v>
      </c>
      <c r="D133" s="57">
        <v>2.2450000000000001</v>
      </c>
      <c r="E133" s="56">
        <f t="shared" si="2"/>
        <v>1049.1500000000001</v>
      </c>
      <c r="F133" s="58">
        <v>68.816999999999993</v>
      </c>
      <c r="G133" s="58">
        <v>0.142848</v>
      </c>
      <c r="H133" s="58">
        <v>12.5349</v>
      </c>
      <c r="I133" s="58">
        <v>0.84816000000000003</v>
      </c>
      <c r="J133" s="58">
        <v>8.0352000000000007E-2</v>
      </c>
      <c r="K133" s="58">
        <v>0.30355199999999999</v>
      </c>
      <c r="L133" s="58">
        <v>1.36598</v>
      </c>
      <c r="M133" s="58">
        <v>3.0444499999999999</v>
      </c>
      <c r="N133" s="58">
        <v>2.1427200000000002</v>
      </c>
      <c r="O133" s="58"/>
      <c r="P133" s="58"/>
      <c r="Q133" s="58">
        <v>8.09</v>
      </c>
      <c r="S133" s="58">
        <v>52.57</v>
      </c>
      <c r="T133" s="58">
        <v>1.47</v>
      </c>
      <c r="U133" s="58">
        <v>6.89</v>
      </c>
      <c r="V133" s="58">
        <v>12.39</v>
      </c>
      <c r="W133" s="58">
        <v>0.68</v>
      </c>
      <c r="X133" s="58">
        <v>15.86</v>
      </c>
      <c r="Y133" s="58">
        <v>8.8699999999999992</v>
      </c>
      <c r="Z133" s="58">
        <v>1.1499999999999999</v>
      </c>
      <c r="AA133" s="58">
        <v>0.21</v>
      </c>
      <c r="AB133" s="58"/>
      <c r="AD133" s="59"/>
      <c r="AE133" s="60"/>
      <c r="AF133" s="61"/>
      <c r="AG133" s="59"/>
      <c r="AH133" s="59"/>
      <c r="AI133" s="59"/>
      <c r="AJ133" s="60"/>
      <c r="AK133" s="62"/>
      <c r="AL133" s="62"/>
      <c r="AM133" s="62"/>
      <c r="AN133" s="62"/>
      <c r="AO133" s="62"/>
      <c r="AP133" s="62"/>
      <c r="AQ133" s="63"/>
      <c r="AR133" s="62"/>
      <c r="AS133" s="62"/>
      <c r="AT133" s="63"/>
      <c r="AU133" s="59"/>
      <c r="AV133" s="59"/>
      <c r="AW133" s="59"/>
      <c r="AX133" s="59"/>
      <c r="AY133" s="59"/>
      <c r="AZ133" s="59"/>
      <c r="BA133" s="60"/>
      <c r="BB133" s="64"/>
      <c r="BC133" s="64"/>
      <c r="BD133" s="59"/>
      <c r="BE133" s="59"/>
      <c r="BF133" s="59"/>
      <c r="BG133" s="59"/>
      <c r="BH133" s="59"/>
      <c r="BI133" s="59"/>
      <c r="BJ133" s="59"/>
      <c r="BK133" s="59"/>
      <c r="BL133" s="57"/>
      <c r="BM133" s="57"/>
      <c r="BN133" s="57"/>
      <c r="BO133" s="57"/>
      <c r="BP133" s="57"/>
      <c r="BQ133" s="57"/>
      <c r="BR133" s="57"/>
      <c r="BS133" s="57"/>
      <c r="BT133" s="57"/>
      <c r="BU133" s="57"/>
      <c r="BV133" s="57"/>
      <c r="BW133" s="57"/>
      <c r="BX133" s="57"/>
      <c r="CA133" s="57"/>
      <c r="CB133" s="57"/>
      <c r="CC133" s="57"/>
      <c r="CD133" s="57"/>
      <c r="CE133" s="57"/>
      <c r="CF133" s="57"/>
      <c r="CG133" s="57"/>
      <c r="CH133" s="57"/>
      <c r="CI133" s="57"/>
      <c r="CJ133" s="57"/>
      <c r="CK133" s="57"/>
      <c r="CL133" s="57"/>
      <c r="CP133"/>
      <c r="CQ133"/>
      <c r="CR133"/>
      <c r="CS133"/>
      <c r="CT133"/>
      <c r="CU133"/>
      <c r="CV133"/>
      <c r="CW133"/>
      <c r="CX133"/>
      <c r="CY133"/>
      <c r="CZ133"/>
      <c r="EM133" s="57"/>
      <c r="EN133" s="57"/>
      <c r="EO133" s="57"/>
      <c r="EP133" s="57"/>
      <c r="EQ133" s="57"/>
      <c r="ER133" s="57"/>
      <c r="ES133" s="57"/>
      <c r="ET133" s="57"/>
      <c r="EU133" s="57"/>
      <c r="EV133" s="57"/>
      <c r="EW133" s="57"/>
      <c r="FG133" s="65"/>
      <c r="FH133" s="65"/>
      <c r="FL133" s="57"/>
      <c r="FX133" s="57"/>
      <c r="FY133" s="57"/>
      <c r="FZ133" s="57"/>
      <c r="GA133" s="66"/>
      <c r="GB133" s="66"/>
      <c r="GE133" s="66"/>
      <c r="GG133" s="57"/>
    </row>
    <row r="134" spans="1:189" s="56" customFormat="1" ht="18" customHeight="1" x14ac:dyDescent="0.3">
      <c r="A134" s="56" t="s">
        <v>1018</v>
      </c>
      <c r="B134" s="56" t="s">
        <v>1009</v>
      </c>
      <c r="C134" s="57">
        <v>776</v>
      </c>
      <c r="D134" s="57">
        <v>2.238</v>
      </c>
      <c r="E134" s="56">
        <f t="shared" si="2"/>
        <v>1049.1500000000001</v>
      </c>
      <c r="F134" s="58">
        <v>68.215800000000002</v>
      </c>
      <c r="G134" s="58">
        <v>0.23504</v>
      </c>
      <c r="H134" s="58">
        <v>12.6198</v>
      </c>
      <c r="I134" s="58">
        <v>0.91303999999999996</v>
      </c>
      <c r="J134" s="58">
        <v>0.10847999999999999</v>
      </c>
      <c r="K134" s="58">
        <v>0.63280000000000003</v>
      </c>
      <c r="L134" s="58">
        <v>1.8893599999999999</v>
      </c>
      <c r="M134" s="58">
        <v>3.2905600000000002</v>
      </c>
      <c r="N134" s="58">
        <v>2.4950399999999999</v>
      </c>
      <c r="O134" s="58"/>
      <c r="P134" s="58"/>
      <c r="Q134" s="58">
        <v>7.42</v>
      </c>
      <c r="S134" s="58">
        <v>47.04</v>
      </c>
      <c r="T134" s="58">
        <v>1.56</v>
      </c>
      <c r="U134" s="58">
        <v>7.64</v>
      </c>
      <c r="V134" s="58">
        <v>17.63</v>
      </c>
      <c r="W134" s="58">
        <v>0.31</v>
      </c>
      <c r="X134" s="58">
        <v>12.77</v>
      </c>
      <c r="Y134" s="58">
        <v>9</v>
      </c>
      <c r="Z134" s="58">
        <v>1.65</v>
      </c>
      <c r="AA134" s="58">
        <v>0.15</v>
      </c>
      <c r="AB134" s="58"/>
      <c r="AD134" s="59"/>
      <c r="AE134" s="60"/>
      <c r="AF134" s="61"/>
      <c r="AG134" s="59"/>
      <c r="AH134" s="59"/>
      <c r="AI134" s="59"/>
      <c r="AJ134" s="60"/>
      <c r="AK134" s="62"/>
      <c r="AL134" s="62"/>
      <c r="AM134" s="62"/>
      <c r="AN134" s="62"/>
      <c r="AO134" s="62"/>
      <c r="AP134" s="62"/>
      <c r="AQ134" s="63"/>
      <c r="AR134" s="62"/>
      <c r="AS134" s="62"/>
      <c r="AT134" s="63"/>
      <c r="AU134" s="59"/>
      <c r="AV134" s="59"/>
      <c r="AW134" s="59"/>
      <c r="AX134" s="59"/>
      <c r="AY134" s="59"/>
      <c r="AZ134" s="59"/>
      <c r="BA134" s="60"/>
      <c r="BB134" s="64"/>
      <c r="BC134" s="64"/>
      <c r="BD134" s="59"/>
      <c r="BE134" s="59"/>
      <c r="BF134" s="59"/>
      <c r="BG134" s="59"/>
      <c r="BH134" s="59"/>
      <c r="BI134" s="59"/>
      <c r="BJ134" s="59"/>
      <c r="BK134" s="59"/>
      <c r="BL134" s="57"/>
      <c r="BM134" s="57"/>
      <c r="BN134" s="57"/>
      <c r="BO134" s="57"/>
      <c r="BP134" s="57"/>
      <c r="BQ134" s="57"/>
      <c r="BR134" s="57"/>
      <c r="BS134" s="57"/>
      <c r="BT134" s="57"/>
      <c r="BU134" s="57"/>
      <c r="BV134" s="57"/>
      <c r="BW134" s="57"/>
      <c r="BX134" s="57"/>
      <c r="CA134" s="57"/>
      <c r="CB134" s="57"/>
      <c r="CC134" s="57"/>
      <c r="CD134" s="57"/>
      <c r="CE134" s="57"/>
      <c r="CF134" s="57"/>
      <c r="CG134" s="57"/>
      <c r="CH134" s="57"/>
      <c r="CI134" s="57"/>
      <c r="CJ134" s="57"/>
      <c r="CK134" s="57"/>
      <c r="CL134" s="57"/>
      <c r="CP134"/>
      <c r="CQ134"/>
      <c r="CR134"/>
      <c r="CS134"/>
      <c r="CT134"/>
      <c r="CU134"/>
      <c r="CV134"/>
      <c r="CW134"/>
      <c r="CX134"/>
      <c r="CY134"/>
      <c r="CZ134"/>
      <c r="EM134" s="57"/>
      <c r="EN134" s="57"/>
      <c r="EO134" s="57"/>
      <c r="EP134" s="57"/>
      <c r="EQ134" s="57"/>
      <c r="ER134" s="57"/>
      <c r="ES134" s="57"/>
      <c r="ET134" s="57"/>
      <c r="EU134" s="57"/>
      <c r="EV134" s="57"/>
      <c r="EW134" s="57"/>
      <c r="FG134" s="65"/>
      <c r="FH134" s="65"/>
      <c r="FL134" s="57"/>
      <c r="FX134" s="57"/>
      <c r="FY134" s="57"/>
      <c r="FZ134" s="57"/>
      <c r="GA134" s="66"/>
      <c r="GB134" s="66"/>
      <c r="GE134" s="66"/>
      <c r="GG134" s="57"/>
    </row>
    <row r="135" spans="1:189" s="56" customFormat="1" ht="18" customHeight="1" x14ac:dyDescent="0.3">
      <c r="A135" s="56" t="s">
        <v>1018</v>
      </c>
      <c r="B135" s="56" t="s">
        <v>1009</v>
      </c>
      <c r="C135" s="57">
        <v>776</v>
      </c>
      <c r="D135" s="57">
        <v>2.238</v>
      </c>
      <c r="E135" s="56">
        <f t="shared" si="2"/>
        <v>1049.1500000000001</v>
      </c>
      <c r="F135" s="58">
        <v>68.223100000000002</v>
      </c>
      <c r="G135" s="58">
        <v>0.20665500000000001</v>
      </c>
      <c r="H135" s="58">
        <v>12.6149</v>
      </c>
      <c r="I135" s="58">
        <v>0.78169500000000003</v>
      </c>
      <c r="J135" s="58">
        <v>7.1879999999999999E-2</v>
      </c>
      <c r="K135" s="58">
        <v>0.48519000000000001</v>
      </c>
      <c r="L135" s="58">
        <v>1.7969999999999999</v>
      </c>
      <c r="M135" s="58">
        <v>3.2345999999999999</v>
      </c>
      <c r="N135" s="58">
        <v>2.4529000000000001</v>
      </c>
      <c r="O135" s="58"/>
      <c r="P135" s="58"/>
      <c r="Q135" s="58">
        <v>7.76</v>
      </c>
      <c r="S135" s="58">
        <v>48.97</v>
      </c>
      <c r="T135" s="58">
        <v>1.49</v>
      </c>
      <c r="U135" s="58">
        <v>7.12</v>
      </c>
      <c r="V135" s="58">
        <v>13.05</v>
      </c>
      <c r="W135" s="58">
        <v>0.56000000000000005</v>
      </c>
      <c r="X135" s="58">
        <v>14.15</v>
      </c>
      <c r="Y135" s="58">
        <v>10.5</v>
      </c>
      <c r="Z135" s="58">
        <v>1.24</v>
      </c>
      <c r="AA135" s="58">
        <v>0.23</v>
      </c>
      <c r="AB135" s="58"/>
      <c r="AD135" s="59"/>
      <c r="AE135" s="60"/>
      <c r="AF135" s="61"/>
      <c r="AG135" s="59"/>
      <c r="AH135" s="59"/>
      <c r="AI135" s="59"/>
      <c r="AJ135" s="60"/>
      <c r="AK135" s="62"/>
      <c r="AL135" s="62"/>
      <c r="AM135" s="62"/>
      <c r="AN135" s="62"/>
      <c r="AO135" s="62"/>
      <c r="AP135" s="62"/>
      <c r="AQ135" s="63"/>
      <c r="AR135" s="62"/>
      <c r="AS135" s="62"/>
      <c r="AT135" s="63"/>
      <c r="AU135" s="59"/>
      <c r="AV135" s="59"/>
      <c r="AW135" s="59"/>
      <c r="AX135" s="59"/>
      <c r="AY135" s="59"/>
      <c r="AZ135" s="59"/>
      <c r="BA135" s="60"/>
      <c r="BB135" s="64"/>
      <c r="BC135" s="64"/>
      <c r="BD135" s="59"/>
      <c r="BE135" s="59"/>
      <c r="BF135" s="59"/>
      <c r="BG135" s="59"/>
      <c r="BH135" s="59"/>
      <c r="BI135" s="59"/>
      <c r="BJ135" s="59"/>
      <c r="BK135" s="59"/>
      <c r="BL135" s="57"/>
      <c r="BM135" s="57"/>
      <c r="BN135" s="57"/>
      <c r="BO135" s="57"/>
      <c r="BP135" s="57"/>
      <c r="BQ135" s="57"/>
      <c r="BR135" s="57"/>
      <c r="BS135" s="57"/>
      <c r="BT135" s="57"/>
      <c r="BU135" s="57"/>
      <c r="BV135" s="57"/>
      <c r="BW135" s="57"/>
      <c r="BX135" s="57"/>
      <c r="CA135" s="57"/>
      <c r="CB135" s="57"/>
      <c r="CC135" s="57"/>
      <c r="CD135" s="57"/>
      <c r="CE135" s="57"/>
      <c r="CF135" s="57"/>
      <c r="CG135" s="57"/>
      <c r="CH135" s="57"/>
      <c r="CI135" s="57"/>
      <c r="CJ135" s="57"/>
      <c r="CK135" s="57"/>
      <c r="CL135" s="57"/>
      <c r="CP135"/>
      <c r="CQ135"/>
      <c r="CR135"/>
      <c r="CS135"/>
      <c r="CT135"/>
      <c r="CU135"/>
      <c r="CV135"/>
      <c r="CW135"/>
      <c r="CX135"/>
      <c r="CY135"/>
      <c r="CZ135"/>
      <c r="EM135" s="57"/>
      <c r="EN135" s="57"/>
      <c r="EO135" s="57"/>
      <c r="EP135" s="57"/>
      <c r="EQ135" s="57"/>
      <c r="ER135" s="57"/>
      <c r="ES135" s="57"/>
      <c r="ET135" s="57"/>
      <c r="EU135" s="57"/>
      <c r="EV135" s="57"/>
      <c r="EW135" s="57"/>
      <c r="FG135" s="65"/>
      <c r="FH135" s="65"/>
      <c r="FL135" s="57"/>
      <c r="FX135" s="57"/>
      <c r="FY135" s="57"/>
      <c r="FZ135" s="57"/>
      <c r="GA135" s="66"/>
      <c r="GB135" s="66"/>
      <c r="GE135" s="66"/>
      <c r="GG135" s="57"/>
    </row>
    <row r="136" spans="1:189" s="56" customFormat="1" ht="18" customHeight="1" x14ac:dyDescent="0.3">
      <c r="A136" s="56" t="s">
        <v>1018</v>
      </c>
      <c r="B136" s="56" t="s">
        <v>1009</v>
      </c>
      <c r="C136" s="57">
        <v>776</v>
      </c>
      <c r="D136" s="57">
        <v>2.238</v>
      </c>
      <c r="E136" s="56">
        <f t="shared" si="2"/>
        <v>1049.1500000000001</v>
      </c>
      <c r="F136" s="58">
        <v>67.708799999999997</v>
      </c>
      <c r="G136" s="58">
        <v>0.19700999999999999</v>
      </c>
      <c r="H136" s="58">
        <v>12.716100000000001</v>
      </c>
      <c r="I136" s="58">
        <v>1.02982</v>
      </c>
      <c r="J136" s="58">
        <v>5.373E-2</v>
      </c>
      <c r="K136" s="58">
        <v>0.35820000000000002</v>
      </c>
      <c r="L136" s="58">
        <v>1.7372700000000001</v>
      </c>
      <c r="M136" s="58">
        <v>3.1252900000000001</v>
      </c>
      <c r="N136" s="58">
        <v>2.6327699999999998</v>
      </c>
      <c r="O136" s="58"/>
      <c r="P136" s="58"/>
      <c r="Q136" s="58">
        <v>7.94</v>
      </c>
      <c r="S136" s="58">
        <v>49.01</v>
      </c>
      <c r="T136" s="58">
        <v>1.23</v>
      </c>
      <c r="U136" s="58">
        <v>8.85</v>
      </c>
      <c r="V136" s="58">
        <v>13.88</v>
      </c>
      <c r="W136" s="58">
        <v>0.31</v>
      </c>
      <c r="X136" s="58">
        <v>12.06</v>
      </c>
      <c r="Y136" s="58">
        <v>9</v>
      </c>
      <c r="Z136" s="58">
        <v>1.64</v>
      </c>
      <c r="AA136" s="58">
        <v>0.39</v>
      </c>
      <c r="AB136" s="58"/>
      <c r="AD136" s="59"/>
      <c r="AE136" s="60"/>
      <c r="AF136" s="61"/>
      <c r="AG136" s="59"/>
      <c r="AH136" s="59"/>
      <c r="AI136" s="59"/>
      <c r="AJ136" s="60"/>
      <c r="AK136" s="62"/>
      <c r="AL136" s="62"/>
      <c r="AM136" s="62"/>
      <c r="AN136" s="62"/>
      <c r="AO136" s="62"/>
      <c r="AP136" s="62"/>
      <c r="AQ136" s="63"/>
      <c r="AR136" s="62"/>
      <c r="AS136" s="62"/>
      <c r="AT136" s="63"/>
      <c r="AU136" s="59"/>
      <c r="AV136" s="59"/>
      <c r="AW136" s="59"/>
      <c r="AX136" s="59"/>
      <c r="AY136" s="59"/>
      <c r="AZ136" s="59"/>
      <c r="BA136" s="60"/>
      <c r="BB136" s="64"/>
      <c r="BC136" s="64"/>
      <c r="BD136" s="59"/>
      <c r="BE136" s="59"/>
      <c r="BF136" s="59"/>
      <c r="BG136" s="59"/>
      <c r="BH136" s="59"/>
      <c r="BI136" s="59"/>
      <c r="BJ136" s="59"/>
      <c r="BK136" s="59"/>
      <c r="BL136" s="57"/>
      <c r="BM136" s="57"/>
      <c r="BN136" s="57"/>
      <c r="BO136" s="57"/>
      <c r="BP136" s="57"/>
      <c r="BQ136" s="57"/>
      <c r="BR136" s="57"/>
      <c r="BS136" s="57"/>
      <c r="BT136" s="57"/>
      <c r="BU136" s="57"/>
      <c r="BV136" s="57"/>
      <c r="BW136" s="57"/>
      <c r="BX136" s="57"/>
      <c r="CA136" s="57"/>
      <c r="CB136" s="57"/>
      <c r="CC136" s="57"/>
      <c r="CD136" s="57"/>
      <c r="CE136" s="57"/>
      <c r="CF136" s="57"/>
      <c r="CG136" s="57"/>
      <c r="CH136" s="57"/>
      <c r="CI136" s="57"/>
      <c r="CJ136" s="57"/>
      <c r="CK136" s="57"/>
      <c r="CL136" s="57"/>
      <c r="CP136"/>
      <c r="CQ136"/>
      <c r="CR136"/>
      <c r="CS136"/>
      <c r="CT136"/>
      <c r="CU136"/>
      <c r="CV136"/>
      <c r="CW136"/>
      <c r="CX136"/>
      <c r="CY136"/>
      <c r="CZ136"/>
      <c r="EM136" s="57"/>
      <c r="EN136" s="57"/>
      <c r="EO136" s="57"/>
      <c r="EP136" s="57"/>
      <c r="EQ136" s="57"/>
      <c r="ER136" s="57"/>
      <c r="ES136" s="57"/>
      <c r="ET136" s="57"/>
      <c r="EU136" s="57"/>
      <c r="EV136" s="57"/>
      <c r="EW136" s="57"/>
      <c r="FG136" s="65"/>
      <c r="FH136" s="65"/>
      <c r="FL136" s="57"/>
      <c r="FX136" s="57"/>
      <c r="FY136" s="57"/>
      <c r="FZ136" s="57"/>
      <c r="GA136" s="66"/>
      <c r="GB136" s="66"/>
      <c r="GE136" s="66"/>
      <c r="GG136" s="57"/>
    </row>
    <row r="137" spans="1:189" s="56" customFormat="1" ht="18" customHeight="1" x14ac:dyDescent="0.3">
      <c r="A137" s="56" t="s">
        <v>1018</v>
      </c>
      <c r="B137" s="56" t="s">
        <v>1009</v>
      </c>
      <c r="C137" s="57">
        <v>776</v>
      </c>
      <c r="D137" s="57">
        <v>2.238</v>
      </c>
      <c r="E137" s="56">
        <f t="shared" si="2"/>
        <v>1049.1500000000001</v>
      </c>
      <c r="F137" s="58">
        <v>67.965199999999996</v>
      </c>
      <c r="G137" s="58">
        <v>0.20525199999999999</v>
      </c>
      <c r="H137" s="58">
        <v>12.734500000000001</v>
      </c>
      <c r="I137" s="58">
        <v>0.84777999999999998</v>
      </c>
      <c r="J137" s="58">
        <v>4.462E-2</v>
      </c>
      <c r="K137" s="58">
        <v>0.34803600000000001</v>
      </c>
      <c r="L137" s="58">
        <v>1.55278</v>
      </c>
      <c r="M137" s="58">
        <v>2.9984600000000001</v>
      </c>
      <c r="N137" s="58">
        <v>2.5611899999999999</v>
      </c>
      <c r="O137" s="58"/>
      <c r="P137" s="58"/>
      <c r="Q137" s="58">
        <v>8.11</v>
      </c>
      <c r="S137" s="58">
        <v>49.45</v>
      </c>
      <c r="T137" s="58">
        <v>1.57</v>
      </c>
      <c r="U137" s="58">
        <v>7.56</v>
      </c>
      <c r="V137" s="58">
        <v>11.31</v>
      </c>
      <c r="W137" s="58">
        <v>0.48</v>
      </c>
      <c r="X137" s="58">
        <v>15.16</v>
      </c>
      <c r="Y137" s="58">
        <v>10.5</v>
      </c>
      <c r="Z137" s="58">
        <v>1.46</v>
      </c>
      <c r="AA137" s="58">
        <v>0.22</v>
      </c>
      <c r="AB137" s="58"/>
      <c r="AD137" s="59"/>
      <c r="AE137" s="60"/>
      <c r="AF137" s="61"/>
      <c r="AG137" s="59"/>
      <c r="AH137" s="59"/>
      <c r="AI137" s="59"/>
      <c r="AJ137" s="60"/>
      <c r="AK137" s="62"/>
      <c r="AL137" s="62"/>
      <c r="AM137" s="62"/>
      <c r="AN137" s="62"/>
      <c r="AO137" s="62"/>
      <c r="AP137" s="62"/>
      <c r="AQ137" s="63"/>
      <c r="AR137" s="62"/>
      <c r="AS137" s="62"/>
      <c r="AT137" s="63"/>
      <c r="AU137" s="59"/>
      <c r="AV137" s="59"/>
      <c r="AW137" s="59"/>
      <c r="AX137" s="59"/>
      <c r="AY137" s="59"/>
      <c r="AZ137" s="59"/>
      <c r="BA137" s="60"/>
      <c r="BB137" s="64"/>
      <c r="BC137" s="64"/>
      <c r="BD137" s="59"/>
      <c r="BE137" s="59"/>
      <c r="BF137" s="59"/>
      <c r="BG137" s="59"/>
      <c r="BH137" s="59"/>
      <c r="BI137" s="59"/>
      <c r="BJ137" s="59"/>
      <c r="BK137" s="59"/>
      <c r="BL137" s="57"/>
      <c r="BM137" s="57"/>
      <c r="BN137" s="57"/>
      <c r="BO137" s="57"/>
      <c r="BP137" s="57"/>
      <c r="BQ137" s="57"/>
      <c r="BR137" s="57"/>
      <c r="BS137" s="57"/>
      <c r="BT137" s="57"/>
      <c r="BU137" s="57"/>
      <c r="BV137" s="57"/>
      <c r="BW137" s="57"/>
      <c r="BX137" s="57"/>
      <c r="CA137" s="57"/>
      <c r="CB137" s="57"/>
      <c r="CC137" s="57"/>
      <c r="CD137" s="57"/>
      <c r="CE137" s="57"/>
      <c r="CF137" s="57"/>
      <c r="CG137" s="57"/>
      <c r="CH137" s="57"/>
      <c r="CI137" s="57"/>
      <c r="CJ137" s="57"/>
      <c r="CK137" s="57"/>
      <c r="CL137" s="57"/>
      <c r="CP137"/>
      <c r="CQ137"/>
      <c r="CR137"/>
      <c r="CS137"/>
      <c r="CT137"/>
      <c r="CU137"/>
      <c r="CV137"/>
      <c r="CW137"/>
      <c r="CX137"/>
      <c r="CY137"/>
      <c r="CZ137"/>
      <c r="EM137" s="57"/>
      <c r="EN137" s="57"/>
      <c r="EO137" s="57"/>
      <c r="EP137" s="57"/>
      <c r="EQ137" s="57"/>
      <c r="ER137" s="57"/>
      <c r="ES137" s="57"/>
      <c r="ET137" s="57"/>
      <c r="EU137" s="57"/>
      <c r="EV137" s="57"/>
      <c r="EW137" s="57"/>
      <c r="FG137" s="65"/>
      <c r="FH137" s="65"/>
      <c r="FL137" s="57"/>
      <c r="FX137" s="57"/>
      <c r="FY137" s="57"/>
      <c r="FZ137" s="57"/>
      <c r="GA137" s="66"/>
      <c r="GB137" s="66"/>
      <c r="GE137" s="66"/>
      <c r="GG137" s="57"/>
    </row>
    <row r="138" spans="1:189" s="56" customFormat="1" ht="18" customHeight="1" x14ac:dyDescent="0.3">
      <c r="A138" s="56" t="s">
        <v>1018</v>
      </c>
      <c r="B138" s="56" t="s">
        <v>1009</v>
      </c>
      <c r="C138" s="57">
        <v>781</v>
      </c>
      <c r="D138" s="57">
        <v>2.2370000000000001</v>
      </c>
      <c r="E138" s="56">
        <f t="shared" si="2"/>
        <v>1054.1500000000001</v>
      </c>
      <c r="F138" s="58">
        <v>67.495699999999999</v>
      </c>
      <c r="G138" s="58">
        <v>0.205344</v>
      </c>
      <c r="H138" s="58">
        <v>13.070600000000001</v>
      </c>
      <c r="I138" s="58">
        <v>1.0535000000000001</v>
      </c>
      <c r="J138" s="58">
        <v>2.6783999999999999E-2</v>
      </c>
      <c r="K138" s="58">
        <v>0.27676800000000001</v>
      </c>
      <c r="L138" s="58">
        <v>1.6427499999999999</v>
      </c>
      <c r="M138" s="58">
        <v>3.1158700000000001</v>
      </c>
      <c r="N138" s="58">
        <v>2.4016299999999999</v>
      </c>
      <c r="O138" s="58"/>
      <c r="P138" s="58"/>
      <c r="Q138" s="58">
        <v>7.66</v>
      </c>
      <c r="S138" s="58">
        <v>49.38</v>
      </c>
      <c r="T138" s="58">
        <v>1.1499999999999999</v>
      </c>
      <c r="U138" s="58">
        <v>8.3699999999999992</v>
      </c>
      <c r="V138" s="58">
        <v>11.43</v>
      </c>
      <c r="W138" s="58">
        <v>0.43</v>
      </c>
      <c r="X138" s="58">
        <v>14.58</v>
      </c>
      <c r="Y138" s="58">
        <v>9.83</v>
      </c>
      <c r="Z138" s="58">
        <v>1.64</v>
      </c>
      <c r="AA138" s="58">
        <v>0.37</v>
      </c>
      <c r="AB138" s="58"/>
      <c r="AD138" s="59"/>
      <c r="AE138" s="60"/>
      <c r="AF138" s="61"/>
      <c r="AG138" s="59"/>
      <c r="AH138" s="59"/>
      <c r="AI138" s="59"/>
      <c r="AJ138" s="60"/>
      <c r="AK138" s="62"/>
      <c r="AL138" s="62"/>
      <c r="AM138" s="62"/>
      <c r="AN138" s="62"/>
      <c r="AO138" s="62"/>
      <c r="AP138" s="62"/>
      <c r="AQ138" s="63"/>
      <c r="AR138" s="62"/>
      <c r="AS138" s="62"/>
      <c r="AT138" s="63"/>
      <c r="AU138" s="59"/>
      <c r="AV138" s="59"/>
      <c r="AW138" s="59"/>
      <c r="AX138" s="59"/>
      <c r="AY138" s="59"/>
      <c r="AZ138" s="59"/>
      <c r="BA138" s="60"/>
      <c r="BB138" s="64"/>
      <c r="BC138" s="64"/>
      <c r="BD138" s="59"/>
      <c r="BE138" s="59"/>
      <c r="BF138" s="59"/>
      <c r="BG138" s="59"/>
      <c r="BH138" s="59"/>
      <c r="BI138" s="59"/>
      <c r="BJ138" s="59"/>
      <c r="BK138" s="59"/>
      <c r="BL138" s="57"/>
      <c r="BM138" s="57"/>
      <c r="BN138" s="57"/>
      <c r="BO138" s="57"/>
      <c r="BP138" s="57"/>
      <c r="BQ138" s="57"/>
      <c r="BR138" s="57"/>
      <c r="BS138" s="57"/>
      <c r="BT138" s="57"/>
      <c r="BU138" s="57"/>
      <c r="BV138" s="57"/>
      <c r="BW138" s="57"/>
      <c r="BX138" s="57"/>
      <c r="CA138" s="57"/>
      <c r="CB138" s="57"/>
      <c r="CC138" s="57"/>
      <c r="CD138" s="57"/>
      <c r="CE138" s="57"/>
      <c r="CF138" s="57"/>
      <c r="CG138" s="57"/>
      <c r="CH138" s="57"/>
      <c r="CI138" s="57"/>
      <c r="CJ138" s="57"/>
      <c r="CK138" s="57"/>
      <c r="CL138" s="57"/>
      <c r="CP138"/>
      <c r="CQ138"/>
      <c r="CR138"/>
      <c r="CS138"/>
      <c r="CT138"/>
      <c r="CU138"/>
      <c r="CV138"/>
      <c r="CW138"/>
      <c r="CX138"/>
      <c r="CY138"/>
      <c r="CZ138"/>
      <c r="EM138" s="57"/>
      <c r="EN138" s="57"/>
      <c r="EO138" s="57"/>
      <c r="EP138" s="57"/>
      <c r="EQ138" s="57"/>
      <c r="ER138" s="57"/>
      <c r="ES138" s="57"/>
      <c r="ET138" s="57"/>
      <c r="EU138" s="57"/>
      <c r="EV138" s="57"/>
      <c r="EW138" s="57"/>
      <c r="FG138" s="65"/>
      <c r="FH138" s="65"/>
      <c r="FL138" s="57"/>
      <c r="FX138" s="57"/>
      <c r="FY138" s="57"/>
      <c r="FZ138" s="57"/>
      <c r="GA138" s="66"/>
      <c r="GB138" s="66"/>
      <c r="GE138" s="66"/>
      <c r="GG138" s="57"/>
    </row>
    <row r="139" spans="1:189" s="56" customFormat="1" ht="18" customHeight="1" x14ac:dyDescent="0.3">
      <c r="A139" s="56" t="s">
        <v>1018</v>
      </c>
      <c r="B139" s="56" t="s">
        <v>1009</v>
      </c>
      <c r="C139" s="57">
        <v>781</v>
      </c>
      <c r="D139" s="57">
        <v>2.2370000000000001</v>
      </c>
      <c r="E139" s="56">
        <f t="shared" si="2"/>
        <v>1054.1500000000001</v>
      </c>
      <c r="F139" s="58">
        <v>69.792100000000005</v>
      </c>
      <c r="G139" s="58">
        <v>0.191436</v>
      </c>
      <c r="H139" s="58">
        <v>12.3248</v>
      </c>
      <c r="I139" s="58">
        <v>1.09392</v>
      </c>
      <c r="J139" s="58">
        <v>2.7348000000000001E-2</v>
      </c>
      <c r="K139" s="58">
        <v>0.309944</v>
      </c>
      <c r="L139" s="58">
        <v>1.4859100000000001</v>
      </c>
      <c r="M139" s="58">
        <v>3.4276200000000001</v>
      </c>
      <c r="N139" s="58">
        <v>2.5068999999999999</v>
      </c>
      <c r="O139" s="58"/>
      <c r="P139" s="58"/>
      <c r="Q139" s="58">
        <v>6.52</v>
      </c>
      <c r="S139" s="58">
        <v>49.46</v>
      </c>
      <c r="T139" s="58">
        <v>1.22</v>
      </c>
      <c r="U139" s="58">
        <v>7.92</v>
      </c>
      <c r="V139" s="58">
        <v>12.56</v>
      </c>
      <c r="W139" s="58">
        <v>0.59</v>
      </c>
      <c r="X139" s="58">
        <v>16.36</v>
      </c>
      <c r="Y139" s="58">
        <v>8.01</v>
      </c>
      <c r="Z139" s="58">
        <v>1.43</v>
      </c>
      <c r="AA139" s="58">
        <v>0.23</v>
      </c>
      <c r="AB139" s="58"/>
      <c r="AD139" s="59"/>
      <c r="AE139" s="60"/>
      <c r="AF139" s="61"/>
      <c r="AG139" s="59"/>
      <c r="AH139" s="59"/>
      <c r="AI139" s="59"/>
      <c r="AJ139" s="60"/>
      <c r="AK139" s="62"/>
      <c r="AL139" s="62"/>
      <c r="AM139" s="62"/>
      <c r="AN139" s="62"/>
      <c r="AO139" s="62"/>
      <c r="AP139" s="62"/>
      <c r="AQ139" s="63"/>
      <c r="AR139" s="62"/>
      <c r="AS139" s="62"/>
      <c r="AT139" s="63"/>
      <c r="AU139" s="59"/>
      <c r="AV139" s="59"/>
      <c r="AW139" s="59"/>
      <c r="AX139" s="59"/>
      <c r="AY139" s="59"/>
      <c r="AZ139" s="59"/>
      <c r="BA139" s="60"/>
      <c r="BB139" s="64"/>
      <c r="BC139" s="64"/>
      <c r="BD139" s="59"/>
      <c r="BE139" s="59"/>
      <c r="BF139" s="59"/>
      <c r="BG139" s="59"/>
      <c r="BH139" s="59"/>
      <c r="BI139" s="59"/>
      <c r="BJ139" s="59"/>
      <c r="BK139" s="59"/>
      <c r="BL139" s="57"/>
      <c r="BM139" s="57"/>
      <c r="BN139" s="57"/>
      <c r="BO139" s="57"/>
      <c r="BP139" s="57"/>
      <c r="BQ139" s="57"/>
      <c r="BR139" s="57"/>
      <c r="BS139" s="57"/>
      <c r="BT139" s="57"/>
      <c r="BU139" s="57"/>
      <c r="BV139" s="57"/>
      <c r="BW139" s="57"/>
      <c r="BX139" s="57"/>
      <c r="CA139" s="57"/>
      <c r="CB139" s="57"/>
      <c r="CC139" s="57"/>
      <c r="CD139" s="57"/>
      <c r="CE139" s="57"/>
      <c r="CF139" s="57"/>
      <c r="CG139" s="57"/>
      <c r="CH139" s="57"/>
      <c r="CI139" s="57"/>
      <c r="CJ139" s="57"/>
      <c r="CK139" s="57"/>
      <c r="CL139" s="57"/>
      <c r="CP139"/>
      <c r="CQ139"/>
      <c r="CR139"/>
      <c r="CS139"/>
      <c r="CT139"/>
      <c r="CU139"/>
      <c r="CV139"/>
      <c r="CW139"/>
      <c r="CX139"/>
      <c r="CY139"/>
      <c r="CZ139"/>
      <c r="EM139" s="57"/>
      <c r="EN139" s="57"/>
      <c r="EO139" s="57"/>
      <c r="EP139" s="57"/>
      <c r="EQ139" s="57"/>
      <c r="ER139" s="57"/>
      <c r="ES139" s="57"/>
      <c r="ET139" s="57"/>
      <c r="EU139" s="57"/>
      <c r="EV139" s="57"/>
      <c r="EW139" s="57"/>
      <c r="FG139" s="65"/>
      <c r="FH139" s="65"/>
      <c r="FL139" s="57"/>
      <c r="FX139" s="57"/>
      <c r="FY139" s="57"/>
      <c r="FZ139" s="57"/>
      <c r="GA139" s="66"/>
      <c r="GB139" s="66"/>
      <c r="GE139" s="66"/>
      <c r="GG139" s="57"/>
    </row>
    <row r="140" spans="1:189" s="56" customFormat="1" ht="18" customHeight="1" x14ac:dyDescent="0.3">
      <c r="A140" s="56" t="s">
        <v>1018</v>
      </c>
      <c r="B140" s="56" t="s">
        <v>1009</v>
      </c>
      <c r="C140" s="57">
        <v>785</v>
      </c>
      <c r="D140" s="57">
        <v>2.2120000000000002</v>
      </c>
      <c r="E140" s="56">
        <f t="shared" si="2"/>
        <v>1058.1500000000001</v>
      </c>
      <c r="F140" s="58">
        <v>67.714100000000002</v>
      </c>
      <c r="G140" s="58">
        <v>0.152388</v>
      </c>
      <c r="H140" s="58">
        <v>12.8902</v>
      </c>
      <c r="I140" s="58">
        <v>0.93225599999999997</v>
      </c>
      <c r="J140" s="58">
        <v>6.2747999999999998E-2</v>
      </c>
      <c r="K140" s="58">
        <v>0.34063199999999999</v>
      </c>
      <c r="L140" s="58">
        <v>1.7479800000000001</v>
      </c>
      <c r="M140" s="58">
        <v>3.3077200000000002</v>
      </c>
      <c r="N140" s="58">
        <v>2.4919899999999999</v>
      </c>
      <c r="O140" s="58"/>
      <c r="P140" s="58"/>
      <c r="Q140" s="58">
        <v>7.88</v>
      </c>
      <c r="S140" s="58">
        <v>48.35</v>
      </c>
      <c r="T140" s="58">
        <v>1.08</v>
      </c>
      <c r="U140" s="58">
        <v>9.1</v>
      </c>
      <c r="V140" s="58">
        <v>10.69</v>
      </c>
      <c r="W140" s="58">
        <v>0.39</v>
      </c>
      <c r="X140" s="58">
        <v>16.28</v>
      </c>
      <c r="Y140" s="58">
        <v>9.8000000000000007</v>
      </c>
      <c r="Z140" s="58">
        <v>1.62</v>
      </c>
      <c r="AA140" s="58">
        <v>0.33</v>
      </c>
      <c r="AB140" s="58"/>
      <c r="AD140" s="59"/>
      <c r="AE140" s="60"/>
      <c r="AF140" s="61"/>
      <c r="AG140" s="59"/>
      <c r="AH140" s="59"/>
      <c r="AI140" s="59"/>
      <c r="AJ140" s="60"/>
      <c r="AK140" s="62"/>
      <c r="AL140" s="62"/>
      <c r="AM140" s="62"/>
      <c r="AN140" s="62"/>
      <c r="AO140" s="62"/>
      <c r="AP140" s="62"/>
      <c r="AQ140" s="63"/>
      <c r="AR140" s="62"/>
      <c r="AS140" s="62"/>
      <c r="AT140" s="63"/>
      <c r="AU140" s="59"/>
      <c r="AV140" s="59"/>
      <c r="AW140" s="59"/>
      <c r="AX140" s="59"/>
      <c r="AY140" s="59"/>
      <c r="AZ140" s="59"/>
      <c r="BA140" s="60"/>
      <c r="BB140" s="64"/>
      <c r="BC140" s="64"/>
      <c r="BD140" s="59"/>
      <c r="BE140" s="59"/>
      <c r="BF140" s="59"/>
      <c r="BG140" s="59"/>
      <c r="BH140" s="59"/>
      <c r="BI140" s="59"/>
      <c r="BJ140" s="59"/>
      <c r="BK140" s="59"/>
      <c r="BL140" s="57"/>
      <c r="BM140" s="57"/>
      <c r="BN140" s="57"/>
      <c r="BO140" s="57"/>
      <c r="BP140" s="57"/>
      <c r="BQ140" s="57"/>
      <c r="BR140" s="57"/>
      <c r="BS140" s="57"/>
      <c r="BT140" s="57"/>
      <c r="BU140" s="57"/>
      <c r="BV140" s="57"/>
      <c r="BW140" s="57"/>
      <c r="BX140" s="57"/>
      <c r="CA140" s="57"/>
      <c r="CB140" s="57"/>
      <c r="CC140" s="57"/>
      <c r="CD140" s="57"/>
      <c r="CE140" s="57"/>
      <c r="CF140" s="57"/>
      <c r="CG140" s="57"/>
      <c r="CH140" s="57"/>
      <c r="CI140" s="57"/>
      <c r="CJ140" s="57"/>
      <c r="CK140" s="57"/>
      <c r="CL140" s="57"/>
      <c r="CP140"/>
      <c r="CQ140"/>
      <c r="CR140"/>
      <c r="CS140"/>
      <c r="CT140"/>
      <c r="CU140"/>
      <c r="CV140"/>
      <c r="CW140"/>
      <c r="CX140"/>
      <c r="CY140"/>
      <c r="CZ140"/>
      <c r="EM140" s="57"/>
      <c r="EN140" s="57"/>
      <c r="EO140" s="57"/>
      <c r="EP140" s="57"/>
      <c r="EQ140" s="57"/>
      <c r="ER140" s="57"/>
      <c r="ES140" s="57"/>
      <c r="ET140" s="57"/>
      <c r="EU140" s="57"/>
      <c r="EV140" s="57"/>
      <c r="EW140" s="57"/>
      <c r="FG140" s="65"/>
      <c r="FH140" s="65"/>
      <c r="FL140" s="57"/>
      <c r="FX140" s="57"/>
      <c r="FY140" s="57"/>
      <c r="FZ140" s="57"/>
      <c r="GA140" s="66"/>
      <c r="GB140" s="66"/>
      <c r="GE140" s="66"/>
      <c r="GG140" s="57"/>
    </row>
    <row r="141" spans="1:189" s="56" customFormat="1" ht="18" customHeight="1" x14ac:dyDescent="0.3">
      <c r="A141" s="56" t="s">
        <v>1018</v>
      </c>
      <c r="B141" s="56" t="s">
        <v>1009</v>
      </c>
      <c r="C141" s="57">
        <v>866</v>
      </c>
      <c r="D141" s="57">
        <v>2.0880000000000001</v>
      </c>
      <c r="E141" s="56">
        <f t="shared" si="2"/>
        <v>1139.1500000000001</v>
      </c>
      <c r="F141" s="58">
        <v>65.221800000000002</v>
      </c>
      <c r="G141" s="58">
        <v>0.23150399999999999</v>
      </c>
      <c r="H141" s="58">
        <v>13.9971</v>
      </c>
      <c r="I141" s="58">
        <v>1.6116200000000001</v>
      </c>
      <c r="J141" s="58">
        <v>5.3423999999999999E-2</v>
      </c>
      <c r="K141" s="58">
        <v>0.24040800000000001</v>
      </c>
      <c r="L141" s="58">
        <v>2.0123000000000002</v>
      </c>
      <c r="M141" s="58">
        <v>3.4547500000000002</v>
      </c>
      <c r="N141" s="58">
        <v>2.2170999999999998</v>
      </c>
      <c r="O141" s="58"/>
      <c r="P141" s="58"/>
      <c r="Q141" s="58">
        <v>7.78</v>
      </c>
      <c r="S141" s="58">
        <v>45.58</v>
      </c>
      <c r="T141" s="58">
        <v>1.97</v>
      </c>
      <c r="U141" s="58">
        <v>9.89</v>
      </c>
      <c r="V141" s="58">
        <v>13.48</v>
      </c>
      <c r="W141" s="58">
        <v>0.28999999999999998</v>
      </c>
      <c r="X141" s="58">
        <v>14.23</v>
      </c>
      <c r="Y141" s="58">
        <v>10.4</v>
      </c>
      <c r="Z141" s="58">
        <v>1.99</v>
      </c>
      <c r="AA141" s="58">
        <v>0.24</v>
      </c>
      <c r="AB141" s="58"/>
      <c r="AD141" s="59"/>
      <c r="AE141" s="60"/>
      <c r="AF141" s="61"/>
      <c r="AG141" s="59"/>
      <c r="AH141" s="59"/>
      <c r="AI141" s="59"/>
      <c r="AJ141" s="60"/>
      <c r="AK141" s="62"/>
      <c r="AL141" s="62"/>
      <c r="AM141" s="62"/>
      <c r="AN141" s="62"/>
      <c r="AO141" s="62"/>
      <c r="AP141" s="62"/>
      <c r="AQ141" s="63"/>
      <c r="AR141" s="62"/>
      <c r="AS141" s="62"/>
      <c r="AT141" s="63"/>
      <c r="AU141" s="59"/>
      <c r="AV141" s="59"/>
      <c r="AW141" s="59"/>
      <c r="AX141" s="59"/>
      <c r="AY141" s="59"/>
      <c r="AZ141" s="59"/>
      <c r="BA141" s="60"/>
      <c r="BB141" s="64"/>
      <c r="BC141" s="64"/>
      <c r="BD141" s="59"/>
      <c r="BE141" s="59"/>
      <c r="BF141" s="59"/>
      <c r="BG141" s="59"/>
      <c r="BH141" s="59"/>
      <c r="BI141" s="59"/>
      <c r="BJ141" s="59"/>
      <c r="BK141" s="59"/>
      <c r="BL141" s="57"/>
      <c r="BM141" s="57"/>
      <c r="BN141" s="57"/>
      <c r="BO141" s="57"/>
      <c r="BP141" s="57"/>
      <c r="BQ141" s="57"/>
      <c r="BR141" s="57"/>
      <c r="BS141" s="57"/>
      <c r="BT141" s="57"/>
      <c r="BU141" s="57"/>
      <c r="BV141" s="57"/>
      <c r="BW141" s="57"/>
      <c r="BX141" s="57"/>
      <c r="CA141" s="57"/>
      <c r="CB141" s="57"/>
      <c r="CC141" s="57"/>
      <c r="CD141" s="57"/>
      <c r="CE141" s="57"/>
      <c r="CF141" s="57"/>
      <c r="CG141" s="57"/>
      <c r="CH141" s="57"/>
      <c r="CI141" s="57"/>
      <c r="CJ141" s="57"/>
      <c r="CK141" s="57"/>
      <c r="CL141" s="57"/>
      <c r="CP141"/>
      <c r="CQ141"/>
      <c r="CR141"/>
      <c r="CS141"/>
      <c r="CT141"/>
      <c r="CU141"/>
      <c r="CV141"/>
      <c r="CW141"/>
      <c r="CX141"/>
      <c r="CY141"/>
      <c r="CZ141"/>
      <c r="EM141" s="57"/>
      <c r="EN141" s="57"/>
      <c r="EO141" s="57"/>
      <c r="EP141" s="57"/>
      <c r="EQ141" s="57"/>
      <c r="ER141" s="57"/>
      <c r="ES141" s="57"/>
      <c r="ET141" s="57"/>
      <c r="EU141" s="57"/>
      <c r="EV141" s="57"/>
      <c r="EW141" s="57"/>
      <c r="FG141" s="65"/>
      <c r="FH141" s="65"/>
      <c r="FL141" s="57"/>
      <c r="FX141" s="57"/>
      <c r="FY141" s="57"/>
      <c r="FZ141" s="57"/>
      <c r="GA141" s="66"/>
      <c r="GB141" s="66"/>
      <c r="GE141" s="66"/>
      <c r="GG141" s="57"/>
    </row>
    <row r="142" spans="1:189" s="56" customFormat="1" ht="18" customHeight="1" x14ac:dyDescent="0.3">
      <c r="A142" s="56" t="s">
        <v>1018</v>
      </c>
      <c r="B142" s="56" t="s">
        <v>1009</v>
      </c>
      <c r="C142" s="57">
        <v>866</v>
      </c>
      <c r="D142" s="57">
        <v>2.0880000000000001</v>
      </c>
      <c r="E142" s="56">
        <f t="shared" si="2"/>
        <v>1139.1500000000001</v>
      </c>
      <c r="F142" s="58">
        <v>67.053799999999995</v>
      </c>
      <c r="G142" s="58">
        <v>0.343634</v>
      </c>
      <c r="H142" s="58">
        <v>13.2661</v>
      </c>
      <c r="I142" s="58">
        <v>1.76339</v>
      </c>
      <c r="J142" s="58">
        <v>9.0429999999999996E-2</v>
      </c>
      <c r="K142" s="58">
        <v>0.25320399999999998</v>
      </c>
      <c r="L142" s="58">
        <v>1.8357300000000001</v>
      </c>
      <c r="M142" s="58">
        <v>3.41825</v>
      </c>
      <c r="N142" s="58">
        <v>2.40544</v>
      </c>
      <c r="O142" s="58"/>
      <c r="P142" s="58"/>
      <c r="Q142" s="58">
        <v>6.99</v>
      </c>
      <c r="S142" s="58">
        <v>46.48</v>
      </c>
      <c r="T142" s="58">
        <v>2.15</v>
      </c>
      <c r="U142" s="58">
        <v>9.25</v>
      </c>
      <c r="V142" s="58">
        <v>14.11</v>
      </c>
      <c r="W142" s="58">
        <v>0.36</v>
      </c>
      <c r="X142" s="58">
        <v>13.79</v>
      </c>
      <c r="Y142" s="58">
        <v>10.19</v>
      </c>
      <c r="Z142" s="58">
        <v>2.12</v>
      </c>
      <c r="AA142" s="58">
        <v>0.31</v>
      </c>
      <c r="AB142" s="58"/>
      <c r="AD142" s="59"/>
      <c r="AE142" s="60"/>
      <c r="AF142" s="61"/>
      <c r="AG142" s="59"/>
      <c r="AH142" s="59"/>
      <c r="AI142" s="59"/>
      <c r="AJ142" s="60"/>
      <c r="AK142" s="62"/>
      <c r="AL142" s="62"/>
      <c r="AM142" s="62"/>
      <c r="AN142" s="62"/>
      <c r="AO142" s="62"/>
      <c r="AP142" s="62"/>
      <c r="AQ142" s="63"/>
      <c r="AR142" s="62"/>
      <c r="AS142" s="62"/>
      <c r="AT142" s="63"/>
      <c r="AU142" s="59"/>
      <c r="AV142" s="59"/>
      <c r="AW142" s="59"/>
      <c r="AX142" s="59"/>
      <c r="AY142" s="59"/>
      <c r="AZ142" s="59"/>
      <c r="BA142" s="60"/>
      <c r="BB142" s="64"/>
      <c r="BC142" s="64"/>
      <c r="BD142" s="59"/>
      <c r="BE142" s="59"/>
      <c r="BF142" s="59"/>
      <c r="BG142" s="59"/>
      <c r="BH142" s="59"/>
      <c r="BI142" s="59"/>
      <c r="BJ142" s="59"/>
      <c r="BK142" s="59"/>
      <c r="BL142" s="57"/>
      <c r="BM142" s="57"/>
      <c r="BN142" s="57"/>
      <c r="BO142" s="57"/>
      <c r="BP142" s="57"/>
      <c r="BQ142" s="57"/>
      <c r="BR142" s="57"/>
      <c r="BS142" s="57"/>
      <c r="BT142" s="57"/>
      <c r="BU142" s="57"/>
      <c r="BV142" s="57"/>
      <c r="BW142" s="57"/>
      <c r="BX142" s="57"/>
      <c r="CA142" s="57"/>
      <c r="CB142" s="57"/>
      <c r="CC142" s="57"/>
      <c r="CD142" s="57"/>
      <c r="CE142" s="57"/>
      <c r="CF142" s="57"/>
      <c r="CG142" s="57"/>
      <c r="CH142" s="57"/>
      <c r="CI142" s="57"/>
      <c r="CJ142" s="57"/>
      <c r="CK142" s="57"/>
      <c r="CL142" s="57"/>
      <c r="CP142"/>
      <c r="CQ142"/>
      <c r="CR142"/>
      <c r="CS142"/>
      <c r="CT142"/>
      <c r="CU142"/>
      <c r="CV142"/>
      <c r="CW142"/>
      <c r="CX142"/>
      <c r="CY142"/>
      <c r="CZ142"/>
      <c r="EM142" s="57"/>
      <c r="EN142" s="57"/>
      <c r="EO142" s="57"/>
      <c r="EP142" s="57"/>
      <c r="EQ142" s="57"/>
      <c r="ER142" s="57"/>
      <c r="ES142" s="57"/>
      <c r="ET142" s="57"/>
      <c r="EU142" s="57"/>
      <c r="EV142" s="57"/>
      <c r="EW142" s="57"/>
      <c r="FG142" s="65"/>
      <c r="FH142" s="65"/>
      <c r="FL142" s="57"/>
      <c r="FX142" s="57"/>
      <c r="FY142" s="57"/>
      <c r="FZ142" s="57"/>
      <c r="GA142" s="66"/>
      <c r="GB142" s="66"/>
      <c r="GE142" s="66"/>
      <c r="GG142" s="57"/>
    </row>
    <row r="143" spans="1:189" s="56" customFormat="1" ht="18" customHeight="1" x14ac:dyDescent="0.3">
      <c r="A143" s="56" t="s">
        <v>1018</v>
      </c>
      <c r="B143" s="56" t="s">
        <v>1009</v>
      </c>
      <c r="C143" s="57">
        <v>866</v>
      </c>
      <c r="D143" s="57">
        <v>2.0880000000000001</v>
      </c>
      <c r="E143" s="56">
        <f t="shared" si="2"/>
        <v>1139.1500000000001</v>
      </c>
      <c r="F143" s="58">
        <v>68.347700000000003</v>
      </c>
      <c r="G143" s="58">
        <v>0.285665</v>
      </c>
      <c r="H143" s="58">
        <v>13.1775</v>
      </c>
      <c r="I143" s="58">
        <v>1.7139899999999999</v>
      </c>
      <c r="J143" s="58">
        <v>8.2934999999999995E-2</v>
      </c>
      <c r="K143" s="58">
        <v>0.23959</v>
      </c>
      <c r="L143" s="58">
        <v>1.76928</v>
      </c>
      <c r="M143" s="58">
        <v>3.7136399999999998</v>
      </c>
      <c r="N143" s="58">
        <v>2.8290099999999998</v>
      </c>
      <c r="O143" s="58"/>
      <c r="P143" s="58"/>
      <c r="Q143" s="58">
        <v>5.82</v>
      </c>
      <c r="S143" s="58">
        <v>45.28</v>
      </c>
      <c r="T143" s="58">
        <v>2.0299999999999998</v>
      </c>
      <c r="U143" s="58">
        <v>9.06</v>
      </c>
      <c r="V143" s="58">
        <v>13.99</v>
      </c>
      <c r="W143" s="58">
        <v>0.2</v>
      </c>
      <c r="X143" s="58">
        <v>13.5</v>
      </c>
      <c r="Y143" s="58">
        <v>10.91</v>
      </c>
      <c r="Z143" s="58">
        <v>2.17</v>
      </c>
      <c r="AA143" s="58">
        <v>0.38</v>
      </c>
      <c r="AB143" s="58"/>
      <c r="AD143" s="59"/>
      <c r="AE143" s="60"/>
      <c r="AF143" s="61"/>
      <c r="AG143" s="59"/>
      <c r="AH143" s="59"/>
      <c r="AI143" s="59"/>
      <c r="AJ143" s="60"/>
      <c r="AK143" s="62"/>
      <c r="AL143" s="62"/>
      <c r="AM143" s="62"/>
      <c r="AN143" s="62"/>
      <c r="AO143" s="62"/>
      <c r="AP143" s="62"/>
      <c r="AQ143" s="63"/>
      <c r="AR143" s="62"/>
      <c r="AS143" s="62"/>
      <c r="AT143" s="63"/>
      <c r="AU143" s="59"/>
      <c r="AV143" s="59"/>
      <c r="AW143" s="59"/>
      <c r="AX143" s="59"/>
      <c r="AY143" s="59"/>
      <c r="AZ143" s="59"/>
      <c r="BA143" s="60"/>
      <c r="BB143" s="64"/>
      <c r="BC143" s="64"/>
      <c r="BD143" s="59"/>
      <c r="BE143" s="59"/>
      <c r="BF143" s="59"/>
      <c r="BG143" s="59"/>
      <c r="BH143" s="59"/>
      <c r="BI143" s="59"/>
      <c r="BJ143" s="59"/>
      <c r="BK143" s="59"/>
      <c r="BL143" s="57"/>
      <c r="BM143" s="57"/>
      <c r="BN143" s="57"/>
      <c r="BO143" s="57"/>
      <c r="BP143" s="57"/>
      <c r="BQ143" s="57"/>
      <c r="BR143" s="57"/>
      <c r="BS143" s="57"/>
      <c r="BT143" s="57"/>
      <c r="BU143" s="57"/>
      <c r="BV143" s="57"/>
      <c r="BW143" s="57"/>
      <c r="BX143" s="57"/>
      <c r="CA143" s="57"/>
      <c r="CB143" s="57"/>
      <c r="CC143" s="57"/>
      <c r="CD143" s="57"/>
      <c r="CE143" s="57"/>
      <c r="CF143" s="57"/>
      <c r="CG143" s="57"/>
      <c r="CH143" s="57"/>
      <c r="CI143" s="57"/>
      <c r="CJ143" s="57"/>
      <c r="CK143" s="57"/>
      <c r="CL143" s="57"/>
      <c r="CP143"/>
      <c r="CQ143"/>
      <c r="CR143"/>
      <c r="CS143"/>
      <c r="CT143"/>
      <c r="CU143"/>
      <c r="CV143"/>
      <c r="CW143"/>
      <c r="CX143"/>
      <c r="CY143"/>
      <c r="CZ143"/>
      <c r="EM143" s="57"/>
      <c r="EN143" s="57"/>
      <c r="EO143" s="57"/>
      <c r="EP143" s="57"/>
      <c r="EQ143" s="57"/>
      <c r="ER143" s="57"/>
      <c r="ES143" s="57"/>
      <c r="ET143" s="57"/>
      <c r="EU143" s="57"/>
      <c r="EV143" s="57"/>
      <c r="EW143" s="57"/>
      <c r="FG143" s="65"/>
      <c r="FH143" s="65"/>
      <c r="FL143" s="57"/>
      <c r="FX143" s="57"/>
      <c r="FY143" s="57"/>
      <c r="FZ143" s="57"/>
      <c r="GA143" s="66"/>
      <c r="GB143" s="66"/>
      <c r="GE143" s="66"/>
      <c r="GG143" s="57"/>
    </row>
    <row r="144" spans="1:189" s="56" customFormat="1" ht="18" customHeight="1" x14ac:dyDescent="0.3">
      <c r="A144" s="56" t="s">
        <v>1019</v>
      </c>
      <c r="B144" s="56" t="s">
        <v>1009</v>
      </c>
      <c r="C144" s="57">
        <v>965</v>
      </c>
      <c r="D144" s="57">
        <v>2</v>
      </c>
      <c r="E144" s="56">
        <f t="shared" si="2"/>
        <v>1238.1500000000001</v>
      </c>
      <c r="F144" s="58">
        <v>59.1</v>
      </c>
      <c r="G144" s="58">
        <v>0.54</v>
      </c>
      <c r="H144" s="58">
        <v>19.100000000000001</v>
      </c>
      <c r="I144" s="58">
        <v>5.22</v>
      </c>
      <c r="J144" s="58">
        <v>0.19</v>
      </c>
      <c r="K144" s="58">
        <v>3.25</v>
      </c>
      <c r="L144" s="58">
        <v>7.45</v>
      </c>
      <c r="M144" s="58">
        <v>4</v>
      </c>
      <c r="N144" s="58">
        <v>0.88</v>
      </c>
      <c r="O144" s="58"/>
      <c r="P144" s="58">
        <v>0.31</v>
      </c>
      <c r="Q144" s="58">
        <f>IF(100-SUM(F144:P144)&lt;0,0,100-SUM(F144:P144))</f>
        <v>0</v>
      </c>
      <c r="S144" s="58">
        <v>42.2</v>
      </c>
      <c r="T144" s="58">
        <v>1.39</v>
      </c>
      <c r="U144" s="58">
        <v>12.2</v>
      </c>
      <c r="V144" s="58">
        <v>9.5399999999999991</v>
      </c>
      <c r="W144" s="58">
        <v>0.14000000000000001</v>
      </c>
      <c r="X144" s="58">
        <v>16.399999999999999</v>
      </c>
      <c r="Y144" s="58">
        <v>11.7</v>
      </c>
      <c r="Z144" s="58">
        <v>2.5</v>
      </c>
      <c r="AA144" s="58">
        <v>0.36</v>
      </c>
      <c r="AB144" s="58"/>
      <c r="AD144" s="59"/>
      <c r="AE144" s="60"/>
      <c r="AF144" s="61"/>
      <c r="AG144" s="59"/>
      <c r="AH144" s="59"/>
      <c r="AI144" s="59"/>
      <c r="AJ144" s="60"/>
      <c r="AK144" s="62"/>
      <c r="AL144" s="62"/>
      <c r="AM144" s="62"/>
      <c r="AN144" s="62"/>
      <c r="AO144" s="62"/>
      <c r="AP144" s="62"/>
      <c r="AQ144" s="63"/>
      <c r="AR144" s="62"/>
      <c r="AS144" s="62"/>
      <c r="AT144" s="63"/>
      <c r="AU144" s="59"/>
      <c r="AV144" s="59"/>
      <c r="AW144" s="59"/>
      <c r="AX144" s="59"/>
      <c r="AY144" s="59"/>
      <c r="AZ144" s="59"/>
      <c r="BA144" s="60"/>
      <c r="BB144" s="64"/>
      <c r="BC144" s="64"/>
      <c r="BD144" s="59"/>
      <c r="BE144" s="59"/>
      <c r="BF144" s="59"/>
      <c r="BG144" s="59"/>
      <c r="BH144" s="59"/>
      <c r="BI144" s="59"/>
      <c r="BJ144" s="59"/>
      <c r="BK144" s="59"/>
      <c r="BL144" s="57"/>
      <c r="BM144" s="57"/>
      <c r="BN144" s="57"/>
      <c r="BO144" s="57"/>
      <c r="BP144" s="57"/>
      <c r="BQ144" s="57"/>
      <c r="BR144" s="57"/>
      <c r="BS144" s="57"/>
      <c r="BT144" s="57"/>
      <c r="BU144" s="57"/>
      <c r="BV144" s="57"/>
      <c r="BW144" s="57"/>
      <c r="BX144" s="57"/>
      <c r="CA144" s="57"/>
      <c r="CB144" s="57"/>
      <c r="CC144" s="57"/>
      <c r="CD144" s="57"/>
      <c r="CE144" s="57"/>
      <c r="CF144" s="57"/>
      <c r="CG144" s="57"/>
      <c r="CH144" s="57"/>
      <c r="CI144" s="57"/>
      <c r="CJ144" s="57"/>
      <c r="CK144" s="57"/>
      <c r="CL144" s="57"/>
      <c r="CP144"/>
      <c r="CQ144"/>
      <c r="CR144"/>
      <c r="CS144"/>
      <c r="CT144"/>
      <c r="CU144"/>
      <c r="CV144"/>
      <c r="CW144"/>
      <c r="CX144"/>
      <c r="CY144"/>
      <c r="CZ144"/>
      <c r="EM144" s="57"/>
      <c r="EN144" s="57"/>
      <c r="EO144" s="57"/>
      <c r="EP144" s="57"/>
      <c r="EQ144" s="57"/>
      <c r="ER144" s="57"/>
      <c r="ES144" s="57"/>
      <c r="ET144" s="57"/>
      <c r="EU144" s="57"/>
      <c r="EV144" s="57"/>
      <c r="EW144" s="57"/>
      <c r="FG144" s="65"/>
      <c r="FH144" s="65"/>
      <c r="FL144" s="57"/>
      <c r="FX144" s="57"/>
      <c r="FY144" s="57"/>
      <c r="FZ144" s="57"/>
      <c r="GA144" s="66"/>
      <c r="GB144" s="66"/>
      <c r="GE144" s="66"/>
      <c r="GG144" s="57"/>
    </row>
    <row r="145" spans="1:190" s="56" customFormat="1" ht="18" customHeight="1" x14ac:dyDescent="0.3">
      <c r="A145" s="56" t="s">
        <v>1019</v>
      </c>
      <c r="B145" s="56" t="s">
        <v>1009</v>
      </c>
      <c r="C145" s="57">
        <v>970</v>
      </c>
      <c r="D145" s="57">
        <v>2</v>
      </c>
      <c r="E145" s="56">
        <f t="shared" si="2"/>
        <v>1243.1500000000001</v>
      </c>
      <c r="F145" s="58">
        <v>52.1</v>
      </c>
      <c r="G145" s="58">
        <v>1.27</v>
      </c>
      <c r="H145" s="58">
        <v>19.3</v>
      </c>
      <c r="I145" s="58">
        <v>8.35</v>
      </c>
      <c r="J145" s="58">
        <v>0.15</v>
      </c>
      <c r="K145" s="58">
        <v>4.1399999999999997</v>
      </c>
      <c r="L145" s="58">
        <v>8.77</v>
      </c>
      <c r="M145" s="58">
        <v>4.49</v>
      </c>
      <c r="N145" s="58">
        <v>1</v>
      </c>
      <c r="O145" s="58"/>
      <c r="P145" s="58">
        <v>0.42</v>
      </c>
      <c r="Q145" s="58">
        <v>1.0000000000005116E-2</v>
      </c>
      <c r="S145" s="58">
        <v>40.700000000000003</v>
      </c>
      <c r="T145" s="58">
        <v>3.04</v>
      </c>
      <c r="U145" s="58">
        <v>14</v>
      </c>
      <c r="V145" s="58">
        <v>10.6</v>
      </c>
      <c r="W145" s="58">
        <v>0.13</v>
      </c>
      <c r="X145" s="58">
        <v>14.7</v>
      </c>
      <c r="Y145" s="58">
        <v>11.9</v>
      </c>
      <c r="Z145" s="58">
        <v>2.74</v>
      </c>
      <c r="AA145" s="58">
        <v>0.46</v>
      </c>
      <c r="AB145" s="58"/>
      <c r="AD145" s="59"/>
      <c r="AE145" s="60"/>
      <c r="AF145" s="61"/>
      <c r="AG145" s="59"/>
      <c r="AH145" s="59"/>
      <c r="AI145" s="59"/>
      <c r="AJ145" s="60"/>
      <c r="AK145" s="62"/>
      <c r="AL145" s="62"/>
      <c r="AM145" s="62"/>
      <c r="AN145" s="62"/>
      <c r="AO145" s="62"/>
      <c r="AP145" s="62"/>
      <c r="AQ145" s="63"/>
      <c r="AR145" s="62"/>
      <c r="AS145" s="62"/>
      <c r="AT145" s="63"/>
      <c r="AU145" s="59"/>
      <c r="AV145" s="59"/>
      <c r="AW145" s="59"/>
      <c r="AX145" s="59"/>
      <c r="AY145" s="59"/>
      <c r="AZ145" s="59"/>
      <c r="BA145" s="60"/>
      <c r="BB145" s="64"/>
      <c r="BC145" s="64"/>
      <c r="BD145" s="59"/>
      <c r="BE145" s="59"/>
      <c r="BF145" s="59"/>
      <c r="BG145" s="59"/>
      <c r="BH145" s="59"/>
      <c r="BI145" s="59"/>
      <c r="BJ145" s="59"/>
      <c r="BK145" s="59"/>
      <c r="BL145" s="57"/>
      <c r="BM145" s="57"/>
      <c r="BN145" s="57"/>
      <c r="BO145" s="57"/>
      <c r="BP145" s="57"/>
      <c r="BQ145" s="57"/>
      <c r="BR145" s="57"/>
      <c r="BS145" s="57"/>
      <c r="BT145" s="57"/>
      <c r="BU145" s="57"/>
      <c r="BV145" s="57"/>
      <c r="BW145" s="57"/>
      <c r="BX145" s="57"/>
      <c r="CA145" s="57"/>
      <c r="CB145" s="57"/>
      <c r="CC145" s="57"/>
      <c r="CD145" s="57"/>
      <c r="CE145" s="57"/>
      <c r="CF145" s="57"/>
      <c r="CG145" s="57"/>
      <c r="CH145" s="57"/>
      <c r="CI145" s="57"/>
      <c r="CJ145" s="57"/>
      <c r="CK145" s="57"/>
      <c r="CL145" s="57"/>
      <c r="CP145"/>
      <c r="CQ145"/>
      <c r="CR145"/>
      <c r="CS145"/>
      <c r="CT145"/>
      <c r="CU145"/>
      <c r="CV145"/>
      <c r="CW145"/>
      <c r="CX145"/>
      <c r="CY145"/>
      <c r="CZ145"/>
      <c r="EM145" s="57"/>
      <c r="EN145" s="57"/>
      <c r="EO145" s="57"/>
      <c r="EP145" s="57"/>
      <c r="EQ145" s="57"/>
      <c r="ER145" s="57"/>
      <c r="ES145" s="57"/>
      <c r="ET145" s="57"/>
      <c r="EU145" s="57"/>
      <c r="EV145" s="57"/>
      <c r="EW145" s="57"/>
      <c r="FG145" s="65"/>
      <c r="FH145" s="65"/>
      <c r="FL145" s="57"/>
      <c r="FX145" s="57"/>
      <c r="FY145" s="57"/>
      <c r="FZ145" s="57"/>
      <c r="GA145" s="66"/>
      <c r="GB145" s="66"/>
      <c r="GE145" s="66"/>
      <c r="GG145" s="57"/>
    </row>
    <row r="146" spans="1:190" s="56" customFormat="1" ht="18" customHeight="1" x14ac:dyDescent="0.3">
      <c r="A146" s="56" t="s">
        <v>1019</v>
      </c>
      <c r="B146" s="56" t="s">
        <v>1009</v>
      </c>
      <c r="C146" s="57">
        <v>965</v>
      </c>
      <c r="D146" s="57">
        <v>2</v>
      </c>
      <c r="E146" s="56">
        <f t="shared" si="2"/>
        <v>1238.1500000000001</v>
      </c>
      <c r="F146" s="58">
        <v>53.2</v>
      </c>
      <c r="G146" s="58">
        <v>1.1000000000000001</v>
      </c>
      <c r="H146" s="58">
        <v>19.2</v>
      </c>
      <c r="I146" s="58">
        <v>7.63</v>
      </c>
      <c r="J146" s="58">
        <v>0.16</v>
      </c>
      <c r="K146" s="58">
        <v>3.66</v>
      </c>
      <c r="L146" s="58">
        <v>8.58</v>
      </c>
      <c r="M146" s="58">
        <v>4.54</v>
      </c>
      <c r="N146" s="58">
        <v>1.23</v>
      </c>
      <c r="O146" s="58"/>
      <c r="P146" s="58">
        <v>0.64</v>
      </c>
      <c r="Q146" s="58">
        <v>6.0000000000002274E-2</v>
      </c>
      <c r="S146" s="58">
        <v>39.799999999999997</v>
      </c>
      <c r="T146" s="58">
        <v>2.72</v>
      </c>
      <c r="U146" s="58">
        <v>13.6</v>
      </c>
      <c r="V146" s="58">
        <v>11.4</v>
      </c>
      <c r="W146" s="58">
        <v>0.14000000000000001</v>
      </c>
      <c r="X146" s="58">
        <v>14.2</v>
      </c>
      <c r="Y146" s="58">
        <v>12</v>
      </c>
      <c r="Z146" s="58">
        <v>2.67</v>
      </c>
      <c r="AA146" s="58">
        <v>0.49</v>
      </c>
      <c r="AB146" s="58"/>
      <c r="AD146" s="59"/>
      <c r="AE146" s="60"/>
      <c r="AF146" s="61"/>
      <c r="AG146" s="59"/>
      <c r="AH146" s="59"/>
      <c r="AI146" s="59"/>
      <c r="AJ146" s="60"/>
      <c r="AK146" s="62"/>
      <c r="AL146" s="62"/>
      <c r="AM146" s="62"/>
      <c r="AN146" s="62"/>
      <c r="AO146" s="62"/>
      <c r="AP146" s="62"/>
      <c r="AQ146" s="63"/>
      <c r="AR146" s="62"/>
      <c r="AS146" s="62"/>
      <c r="AT146" s="63"/>
      <c r="AU146" s="59"/>
      <c r="AV146" s="59"/>
      <c r="AW146" s="59"/>
      <c r="AX146" s="59"/>
      <c r="AY146" s="59"/>
      <c r="AZ146" s="59"/>
      <c r="BA146" s="60"/>
      <c r="BB146" s="64"/>
      <c r="BC146" s="64"/>
      <c r="BD146" s="59"/>
      <c r="BE146" s="59"/>
      <c r="BF146" s="59"/>
      <c r="BG146" s="59"/>
      <c r="BH146" s="59"/>
      <c r="BI146" s="59"/>
      <c r="BJ146" s="59"/>
      <c r="BK146" s="59"/>
      <c r="BL146" s="57"/>
      <c r="BM146" s="57"/>
      <c r="BN146" s="57"/>
      <c r="BO146" s="57"/>
      <c r="BP146" s="57"/>
      <c r="BQ146" s="57"/>
      <c r="BR146" s="57"/>
      <c r="BS146" s="57"/>
      <c r="BT146" s="57"/>
      <c r="BU146" s="57"/>
      <c r="BV146" s="57"/>
      <c r="BW146" s="57"/>
      <c r="BX146" s="57"/>
      <c r="CA146" s="57"/>
      <c r="CB146" s="57"/>
      <c r="CC146" s="57"/>
      <c r="CD146" s="57"/>
      <c r="CE146" s="57"/>
      <c r="CF146" s="57"/>
      <c r="CG146" s="57"/>
      <c r="CH146" s="57"/>
      <c r="CI146" s="57"/>
      <c r="CJ146" s="57"/>
      <c r="CK146" s="57"/>
      <c r="CL146" s="57"/>
      <c r="CP146"/>
      <c r="CQ146"/>
      <c r="CR146"/>
      <c r="CS146"/>
      <c r="CT146"/>
      <c r="CU146"/>
      <c r="CV146"/>
      <c r="CW146"/>
      <c r="CX146"/>
      <c r="CY146"/>
      <c r="CZ146"/>
      <c r="EM146" s="57"/>
      <c r="EN146" s="57"/>
      <c r="EO146" s="57"/>
      <c r="EP146" s="57"/>
      <c r="EQ146" s="57"/>
      <c r="ER146" s="57"/>
      <c r="ES146" s="57"/>
      <c r="ET146" s="57"/>
      <c r="EU146" s="57"/>
      <c r="EV146" s="57"/>
      <c r="EW146" s="57"/>
      <c r="FG146" s="65"/>
      <c r="FH146" s="65"/>
      <c r="FL146" s="57"/>
      <c r="FX146" s="57"/>
      <c r="FY146" s="57"/>
      <c r="FZ146" s="57"/>
      <c r="GA146" s="66"/>
      <c r="GB146" s="66"/>
      <c r="GE146" s="66"/>
      <c r="GG146" s="57"/>
    </row>
    <row r="147" spans="1:190" s="56" customFormat="1" ht="18" customHeight="1" x14ac:dyDescent="0.3">
      <c r="A147" s="56" t="s">
        <v>1019</v>
      </c>
      <c r="B147" s="56" t="s">
        <v>1009</v>
      </c>
      <c r="C147" s="57">
        <v>950</v>
      </c>
      <c r="D147" s="57">
        <v>2</v>
      </c>
      <c r="E147" s="56">
        <f t="shared" si="2"/>
        <v>1223.1500000000001</v>
      </c>
      <c r="F147" s="58">
        <v>56.9</v>
      </c>
      <c r="G147" s="58">
        <v>0.82</v>
      </c>
      <c r="H147" s="58">
        <v>18.600000000000001</v>
      </c>
      <c r="I147" s="58">
        <v>6.29</v>
      </c>
      <c r="J147" s="58">
        <v>0.18</v>
      </c>
      <c r="K147" s="58">
        <v>2.68</v>
      </c>
      <c r="L147" s="58">
        <v>7.23</v>
      </c>
      <c r="M147" s="58">
        <v>5.07</v>
      </c>
      <c r="N147" s="58">
        <v>1.48</v>
      </c>
      <c r="O147" s="58"/>
      <c r="P147" s="58">
        <v>0.77</v>
      </c>
      <c r="Q147" s="58">
        <f>IF(100-SUM(F147:P147)&lt;0,0,100-SUM(F147:P147))</f>
        <v>0</v>
      </c>
      <c r="S147" s="58">
        <v>41.3</v>
      </c>
      <c r="T147" s="58">
        <v>3.17</v>
      </c>
      <c r="U147" s="58">
        <v>13.4</v>
      </c>
      <c r="V147" s="58">
        <v>11.2</v>
      </c>
      <c r="W147" s="58">
        <v>0.16</v>
      </c>
      <c r="X147" s="58">
        <v>13.7</v>
      </c>
      <c r="Y147" s="58">
        <v>11.8</v>
      </c>
      <c r="Z147" s="58">
        <v>2.77</v>
      </c>
      <c r="AA147" s="58">
        <v>0.49</v>
      </c>
      <c r="AB147" s="58"/>
      <c r="AD147" s="59"/>
      <c r="AE147" s="60"/>
      <c r="AF147" s="61"/>
      <c r="AG147" s="59"/>
      <c r="AH147" s="59"/>
      <c r="AI147" s="59"/>
      <c r="AJ147" s="60"/>
      <c r="AK147" s="62"/>
      <c r="AL147" s="62"/>
      <c r="AM147" s="62"/>
      <c r="AN147" s="62"/>
      <c r="AO147" s="62"/>
      <c r="AP147" s="62"/>
      <c r="AQ147" s="63"/>
      <c r="AR147" s="62"/>
      <c r="AS147" s="62"/>
      <c r="AT147" s="63"/>
      <c r="AU147" s="59"/>
      <c r="AV147" s="59"/>
      <c r="AW147" s="59"/>
      <c r="AX147" s="59"/>
      <c r="AY147" s="59"/>
      <c r="AZ147" s="59"/>
      <c r="BA147" s="60"/>
      <c r="BB147" s="64"/>
      <c r="BC147" s="64"/>
      <c r="BD147" s="59"/>
      <c r="BE147" s="59"/>
      <c r="BF147" s="59"/>
      <c r="BG147" s="59"/>
      <c r="BH147" s="59"/>
      <c r="BI147" s="59"/>
      <c r="BJ147" s="59"/>
      <c r="BK147" s="59"/>
      <c r="BL147" s="57"/>
      <c r="BM147" s="57"/>
      <c r="BN147" s="57"/>
      <c r="BO147" s="57"/>
      <c r="BP147" s="57"/>
      <c r="BQ147" s="57"/>
      <c r="BR147" s="57"/>
      <c r="BS147" s="57"/>
      <c r="BT147" s="57"/>
      <c r="BU147" s="57"/>
      <c r="BV147" s="57"/>
      <c r="BW147" s="57"/>
      <c r="BX147" s="57"/>
      <c r="CA147" s="57"/>
      <c r="CB147" s="57"/>
      <c r="CC147" s="57"/>
      <c r="CD147" s="57"/>
      <c r="CE147" s="57"/>
      <c r="CF147" s="57"/>
      <c r="CG147" s="57"/>
      <c r="CH147" s="57"/>
      <c r="CI147" s="57"/>
      <c r="CJ147" s="57"/>
      <c r="CK147" s="57"/>
      <c r="CL147" s="57"/>
      <c r="CP147"/>
      <c r="CQ147"/>
      <c r="CR147"/>
      <c r="CS147"/>
      <c r="CT147"/>
      <c r="CU147"/>
      <c r="CV147"/>
      <c r="CW147"/>
      <c r="CX147"/>
      <c r="CY147"/>
      <c r="CZ147"/>
      <c r="EM147" s="57"/>
      <c r="EN147" s="57"/>
      <c r="EO147" s="57"/>
      <c r="EP147" s="57"/>
      <c r="EQ147" s="57"/>
      <c r="ER147" s="57"/>
      <c r="ES147" s="57"/>
      <c r="ET147" s="57"/>
      <c r="EU147" s="57"/>
      <c r="EV147" s="57"/>
      <c r="EW147" s="57"/>
      <c r="FG147" s="65"/>
      <c r="FH147" s="65"/>
      <c r="FL147" s="57"/>
      <c r="FX147" s="57"/>
      <c r="FY147" s="57"/>
      <c r="FZ147" s="57"/>
      <c r="GA147" s="66"/>
      <c r="GB147" s="66"/>
      <c r="GE147" s="66"/>
      <c r="GG147" s="57"/>
    </row>
    <row r="148" spans="1:190" s="56" customFormat="1" ht="18" customHeight="1" x14ac:dyDescent="0.3">
      <c r="A148" s="56" t="s">
        <v>1019</v>
      </c>
      <c r="B148" s="56" t="s">
        <v>1009</v>
      </c>
      <c r="C148" s="57">
        <v>925</v>
      </c>
      <c r="D148" s="57">
        <v>2</v>
      </c>
      <c r="E148" s="56">
        <f t="shared" si="2"/>
        <v>1198.1500000000001</v>
      </c>
      <c r="F148" s="58">
        <v>60</v>
      </c>
      <c r="G148" s="58">
        <v>0.57999999999999996</v>
      </c>
      <c r="H148" s="58">
        <v>18.899999999999999</v>
      </c>
      <c r="I148" s="58">
        <v>5.27</v>
      </c>
      <c r="J148" s="58">
        <v>0.19</v>
      </c>
      <c r="K148" s="58">
        <v>1.76</v>
      </c>
      <c r="L148" s="58">
        <v>5.66</v>
      </c>
      <c r="M148" s="58">
        <v>5.44</v>
      </c>
      <c r="N148" s="58">
        <v>1.78</v>
      </c>
      <c r="O148" s="58"/>
      <c r="P148" s="58">
        <v>0.37</v>
      </c>
      <c r="Q148" s="58">
        <v>5.0000000000011369E-2</v>
      </c>
      <c r="S148" s="58">
        <v>41.1</v>
      </c>
      <c r="T148" s="58">
        <v>2.71</v>
      </c>
      <c r="U148" s="58">
        <v>13.4</v>
      </c>
      <c r="V148" s="58">
        <v>13</v>
      </c>
      <c r="W148" s="58">
        <v>0.19</v>
      </c>
      <c r="X148" s="58">
        <v>13.4</v>
      </c>
      <c r="Y148" s="58">
        <v>11.6</v>
      </c>
      <c r="Z148" s="58">
        <v>2.76</v>
      </c>
      <c r="AA148" s="58">
        <v>0.46</v>
      </c>
      <c r="AB148" s="58"/>
      <c r="AD148" s="59"/>
      <c r="AE148" s="60"/>
      <c r="AF148" s="61"/>
      <c r="AG148" s="59"/>
      <c r="AH148" s="59"/>
      <c r="AI148" s="59"/>
      <c r="AJ148" s="60"/>
      <c r="AK148" s="62"/>
      <c r="AL148" s="62"/>
      <c r="AM148" s="62"/>
      <c r="AN148" s="62"/>
      <c r="AO148" s="62"/>
      <c r="AP148" s="62"/>
      <c r="AQ148" s="63"/>
      <c r="AR148" s="62"/>
      <c r="AS148" s="62"/>
      <c r="AT148" s="63"/>
      <c r="AU148" s="59"/>
      <c r="AV148" s="59"/>
      <c r="AW148" s="59"/>
      <c r="AX148" s="59"/>
      <c r="AY148" s="59"/>
      <c r="AZ148" s="59"/>
      <c r="BA148" s="60"/>
      <c r="BB148" s="64"/>
      <c r="BC148" s="64"/>
      <c r="BD148" s="59"/>
      <c r="BE148" s="59"/>
      <c r="BF148" s="59"/>
      <c r="BG148" s="59"/>
      <c r="BH148" s="59"/>
      <c r="BI148" s="59"/>
      <c r="BJ148" s="59"/>
      <c r="BK148" s="59"/>
      <c r="BL148" s="57"/>
      <c r="BM148" s="57"/>
      <c r="BN148" s="57"/>
      <c r="BO148" s="57"/>
      <c r="BP148" s="57"/>
      <c r="BQ148" s="57"/>
      <c r="BR148" s="57"/>
      <c r="BS148" s="57"/>
      <c r="BT148" s="57"/>
      <c r="BU148" s="57"/>
      <c r="BV148" s="57"/>
      <c r="BW148" s="57"/>
      <c r="BX148" s="57"/>
      <c r="CA148" s="57"/>
      <c r="CB148" s="57"/>
      <c r="CC148" s="57"/>
      <c r="CD148" s="57"/>
      <c r="CE148" s="57"/>
      <c r="CF148" s="57"/>
      <c r="CG148" s="57"/>
      <c r="CH148" s="57"/>
      <c r="CI148" s="57"/>
      <c r="CJ148" s="57"/>
      <c r="CK148" s="57"/>
      <c r="CL148" s="57"/>
      <c r="CP148"/>
      <c r="CQ148"/>
      <c r="CR148"/>
      <c r="CS148"/>
      <c r="CT148"/>
      <c r="CU148"/>
      <c r="CV148"/>
      <c r="CW148"/>
      <c r="CX148"/>
      <c r="CY148"/>
      <c r="CZ148"/>
      <c r="EM148" s="57"/>
      <c r="EN148" s="57"/>
      <c r="EO148" s="57"/>
      <c r="EP148" s="57"/>
      <c r="EQ148" s="57"/>
      <c r="ER148" s="57"/>
      <c r="ES148" s="57"/>
      <c r="ET148" s="57"/>
      <c r="EU148" s="57"/>
      <c r="EV148" s="57"/>
      <c r="EW148" s="57"/>
      <c r="FG148" s="65"/>
      <c r="FH148" s="65"/>
      <c r="FL148" s="57"/>
      <c r="FX148" s="57"/>
      <c r="FY148" s="57"/>
      <c r="FZ148" s="57"/>
      <c r="GA148" s="66"/>
      <c r="GB148" s="66"/>
      <c r="GE148" s="66"/>
      <c r="GG148" s="57"/>
    </row>
    <row r="149" spans="1:190" s="56" customFormat="1" ht="18" customHeight="1" x14ac:dyDescent="0.3">
      <c r="A149" s="56" t="s">
        <v>1019</v>
      </c>
      <c r="B149" s="56" t="s">
        <v>1009</v>
      </c>
      <c r="C149" s="57">
        <v>940</v>
      </c>
      <c r="D149" s="57">
        <v>2</v>
      </c>
      <c r="E149" s="56">
        <f t="shared" si="2"/>
        <v>1213.1500000000001</v>
      </c>
      <c r="F149" s="58">
        <v>56.3</v>
      </c>
      <c r="G149" s="58">
        <v>1.0900000000000001</v>
      </c>
      <c r="H149" s="58">
        <v>18.600000000000001</v>
      </c>
      <c r="I149" s="58">
        <v>7.25</v>
      </c>
      <c r="J149" s="58">
        <v>0.13</v>
      </c>
      <c r="K149" s="58">
        <v>3.09</v>
      </c>
      <c r="L149" s="58">
        <v>7.22</v>
      </c>
      <c r="M149" s="58">
        <v>4.09</v>
      </c>
      <c r="N149" s="58">
        <v>1.94</v>
      </c>
      <c r="O149" s="58"/>
      <c r="P149" s="58">
        <v>0.3</v>
      </c>
      <c r="Q149" s="58">
        <f>IF(100-SUM(F149:P149)&lt;0,0,100-SUM(F149:P149))</f>
        <v>0</v>
      </c>
      <c r="S149" s="58">
        <v>41.4</v>
      </c>
      <c r="T149" s="58">
        <v>2.58</v>
      </c>
      <c r="U149" s="58">
        <v>13.2</v>
      </c>
      <c r="V149" s="58">
        <v>12.1</v>
      </c>
      <c r="W149" s="58">
        <v>0.18</v>
      </c>
      <c r="X149" s="58">
        <v>13.9</v>
      </c>
      <c r="Y149" s="58">
        <v>11.2</v>
      </c>
      <c r="Z149" s="58">
        <v>2.31</v>
      </c>
      <c r="AA149" s="58">
        <v>0.83</v>
      </c>
      <c r="AB149" s="58"/>
      <c r="AD149" s="59"/>
      <c r="AE149" s="60"/>
      <c r="AF149" s="61"/>
      <c r="AG149" s="59"/>
      <c r="AH149" s="59"/>
      <c r="AI149" s="59"/>
      <c r="AJ149" s="60"/>
      <c r="AK149" s="62"/>
      <c r="AL149" s="62"/>
      <c r="AM149" s="62"/>
      <c r="AN149" s="62"/>
      <c r="AO149" s="62"/>
      <c r="AP149" s="62"/>
      <c r="AQ149" s="63"/>
      <c r="AR149" s="62"/>
      <c r="AS149" s="62"/>
      <c r="AT149" s="63"/>
      <c r="AU149" s="59"/>
      <c r="AV149" s="59"/>
      <c r="AW149" s="59"/>
      <c r="AX149" s="59"/>
      <c r="AY149" s="59"/>
      <c r="AZ149" s="59"/>
      <c r="BA149" s="60"/>
      <c r="BB149" s="64"/>
      <c r="BC149" s="64"/>
      <c r="BD149" s="59"/>
      <c r="BE149" s="59"/>
      <c r="BF149" s="59"/>
      <c r="BG149" s="59"/>
      <c r="BH149" s="59"/>
      <c r="BI149" s="59"/>
      <c r="BJ149" s="59"/>
      <c r="BK149" s="59"/>
      <c r="BL149" s="57"/>
      <c r="BM149" s="57"/>
      <c r="BN149" s="57"/>
      <c r="BO149" s="57"/>
      <c r="BP149" s="57"/>
      <c r="BQ149" s="57"/>
      <c r="BR149" s="57"/>
      <c r="BS149" s="57"/>
      <c r="BT149" s="57"/>
      <c r="BU149" s="57"/>
      <c r="BV149" s="57"/>
      <c r="BW149" s="57"/>
      <c r="BX149" s="57"/>
      <c r="CA149" s="57"/>
      <c r="CB149" s="57"/>
      <c r="CC149" s="57"/>
      <c r="CD149" s="57"/>
      <c r="CE149" s="57"/>
      <c r="CF149" s="57"/>
      <c r="CG149" s="57"/>
      <c r="CH149" s="57"/>
      <c r="CI149" s="57"/>
      <c r="CJ149" s="57"/>
      <c r="CK149" s="57"/>
      <c r="CL149" s="57"/>
      <c r="CP149"/>
      <c r="CQ149"/>
      <c r="CR149"/>
      <c r="CS149"/>
      <c r="CT149"/>
      <c r="CU149"/>
      <c r="CV149"/>
      <c r="CW149"/>
      <c r="CX149"/>
      <c r="CY149"/>
      <c r="CZ149"/>
      <c r="EM149" s="57"/>
      <c r="EN149" s="57"/>
      <c r="EO149" s="57"/>
      <c r="EP149" s="57"/>
      <c r="EQ149" s="57"/>
      <c r="ER149" s="57"/>
      <c r="ES149" s="57"/>
      <c r="ET149" s="57"/>
      <c r="EU149" s="57"/>
      <c r="EV149" s="57"/>
      <c r="EW149" s="57"/>
      <c r="FG149" s="65"/>
      <c r="FH149" s="65"/>
      <c r="FL149" s="57"/>
      <c r="FX149" s="57"/>
      <c r="FY149" s="57"/>
      <c r="FZ149" s="57"/>
      <c r="GA149" s="66"/>
      <c r="GB149" s="66"/>
      <c r="GE149" s="66"/>
      <c r="GG149" s="57"/>
    </row>
    <row r="150" spans="1:190" s="56" customFormat="1" ht="18" customHeight="1" x14ac:dyDescent="0.3">
      <c r="A150" s="56" t="s">
        <v>1019</v>
      </c>
      <c r="B150" s="56" t="s">
        <v>1009</v>
      </c>
      <c r="C150" s="57">
        <v>960</v>
      </c>
      <c r="D150" s="57">
        <v>2</v>
      </c>
      <c r="E150" s="56">
        <f t="shared" si="2"/>
        <v>1233.1500000000001</v>
      </c>
      <c r="F150" s="58">
        <v>56.5</v>
      </c>
      <c r="G150" s="58">
        <v>1.04</v>
      </c>
      <c r="H150" s="58">
        <v>18.8</v>
      </c>
      <c r="I150" s="58">
        <v>6.82</v>
      </c>
      <c r="J150" s="58">
        <v>0.17</v>
      </c>
      <c r="K150" s="58">
        <v>3.27</v>
      </c>
      <c r="L150" s="58">
        <v>7.42</v>
      </c>
      <c r="M150" s="58">
        <v>3.68</v>
      </c>
      <c r="N150" s="58">
        <v>2.04</v>
      </c>
      <c r="O150" s="58"/>
      <c r="P150" s="58">
        <v>0.36</v>
      </c>
      <c r="Q150" s="58">
        <f>IF(100-SUM(F150:P150)&lt;0,0,100-SUM(F150:P150))</f>
        <v>0</v>
      </c>
      <c r="S150" s="58">
        <v>42.4</v>
      </c>
      <c r="T150" s="58">
        <v>2.75</v>
      </c>
      <c r="U150" s="58">
        <v>12.7</v>
      </c>
      <c r="V150" s="58">
        <v>10</v>
      </c>
      <c r="W150" s="58">
        <v>0.15</v>
      </c>
      <c r="X150" s="58">
        <v>15.1</v>
      </c>
      <c r="Y150" s="58">
        <v>11.8</v>
      </c>
      <c r="Z150" s="58">
        <v>2.39</v>
      </c>
      <c r="AA150" s="58">
        <v>0.82</v>
      </c>
      <c r="AB150" s="58"/>
      <c r="AD150" s="59"/>
      <c r="AE150" s="60"/>
      <c r="AF150" s="61"/>
      <c r="AG150" s="59"/>
      <c r="AH150" s="59"/>
      <c r="AI150" s="59"/>
      <c r="AJ150" s="60"/>
      <c r="AK150" s="62"/>
      <c r="AL150" s="62"/>
      <c r="AM150" s="62"/>
      <c r="AN150" s="62"/>
      <c r="AO150" s="62"/>
      <c r="AP150" s="62"/>
      <c r="AQ150" s="63"/>
      <c r="AR150" s="62"/>
      <c r="AS150" s="62"/>
      <c r="AT150" s="63"/>
      <c r="AU150" s="59"/>
      <c r="AV150" s="59"/>
      <c r="AW150" s="59"/>
      <c r="AX150" s="59"/>
      <c r="AY150" s="59"/>
      <c r="AZ150" s="59"/>
      <c r="BA150" s="60"/>
      <c r="BB150" s="64"/>
      <c r="BC150" s="64"/>
      <c r="BD150" s="59"/>
      <c r="BE150" s="59"/>
      <c r="BF150" s="59"/>
      <c r="BG150" s="59"/>
      <c r="BH150" s="59"/>
      <c r="BI150" s="59"/>
      <c r="BJ150" s="59"/>
      <c r="BK150" s="59"/>
      <c r="BL150" s="57"/>
      <c r="BM150" s="57"/>
      <c r="BN150" s="57"/>
      <c r="BO150" s="57"/>
      <c r="BP150" s="57"/>
      <c r="BQ150" s="57"/>
      <c r="BR150" s="57"/>
      <c r="BS150" s="57"/>
      <c r="BT150" s="57"/>
      <c r="BU150" s="57"/>
      <c r="BV150" s="57"/>
      <c r="BW150" s="57"/>
      <c r="BX150" s="57"/>
      <c r="CA150" s="57"/>
      <c r="CB150" s="57"/>
      <c r="CC150" s="57"/>
      <c r="CD150" s="57"/>
      <c r="CE150" s="57"/>
      <c r="CF150" s="57"/>
      <c r="CG150" s="57"/>
      <c r="CH150" s="57"/>
      <c r="CI150" s="57"/>
      <c r="CJ150" s="57"/>
      <c r="CK150" s="57"/>
      <c r="CL150" s="57"/>
      <c r="CP150"/>
      <c r="CQ150"/>
      <c r="CR150"/>
      <c r="CS150"/>
      <c r="CT150"/>
      <c r="CU150"/>
      <c r="CV150"/>
      <c r="CW150"/>
      <c r="CX150"/>
      <c r="CY150"/>
      <c r="CZ150"/>
      <c r="EM150" s="57"/>
      <c r="EN150" s="57"/>
      <c r="EO150" s="57"/>
      <c r="EP150" s="57"/>
      <c r="EQ150" s="57"/>
      <c r="ER150" s="57"/>
      <c r="ES150" s="57"/>
      <c r="ET150" s="57"/>
      <c r="EU150" s="57"/>
      <c r="EV150" s="57"/>
      <c r="EW150" s="57"/>
      <c r="FG150" s="65"/>
      <c r="FH150" s="65"/>
      <c r="FL150" s="57"/>
      <c r="FX150" s="57"/>
      <c r="FY150" s="57"/>
      <c r="FZ150" s="57"/>
      <c r="GA150" s="66"/>
      <c r="GB150" s="66"/>
      <c r="GE150" s="66"/>
      <c r="GG150" s="57"/>
    </row>
    <row r="151" spans="1:190" s="56" customFormat="1" ht="18" customHeight="1" x14ac:dyDescent="0.3">
      <c r="A151" s="56" t="s">
        <v>1019</v>
      </c>
      <c r="B151" s="56" t="s">
        <v>1009</v>
      </c>
      <c r="C151" s="57">
        <v>943</v>
      </c>
      <c r="D151" s="57">
        <v>2</v>
      </c>
      <c r="E151" s="56">
        <f t="shared" si="2"/>
        <v>1216.1500000000001</v>
      </c>
      <c r="F151" s="58">
        <v>57.1</v>
      </c>
      <c r="G151" s="58">
        <v>0.7</v>
      </c>
      <c r="H151" s="58">
        <v>19.100000000000001</v>
      </c>
      <c r="I151" s="58">
        <v>6.9</v>
      </c>
      <c r="J151" s="58">
        <v>0.16</v>
      </c>
      <c r="K151" s="58">
        <v>2.8</v>
      </c>
      <c r="L151" s="58">
        <v>6.59</v>
      </c>
      <c r="M151" s="58">
        <v>4.17</v>
      </c>
      <c r="N151" s="58">
        <v>2.13</v>
      </c>
      <c r="O151" s="58"/>
      <c r="P151" s="58">
        <v>0.39</v>
      </c>
      <c r="Q151" s="58">
        <f>IF(100-SUM(F151:P151)&lt;0,0,100-SUM(F151:P151))</f>
        <v>0</v>
      </c>
      <c r="S151" s="58">
        <v>42</v>
      </c>
      <c r="T151" s="58">
        <v>2.62</v>
      </c>
      <c r="U151" s="58">
        <v>13.1</v>
      </c>
      <c r="V151" s="58">
        <v>10.8</v>
      </c>
      <c r="W151" s="58">
        <v>0.2</v>
      </c>
      <c r="X151" s="58">
        <v>14.6</v>
      </c>
      <c r="Y151" s="58">
        <v>11.7</v>
      </c>
      <c r="Z151" s="58">
        <v>2.52</v>
      </c>
      <c r="AA151" s="58">
        <v>0.73</v>
      </c>
      <c r="AB151" s="58"/>
      <c r="AD151" s="59"/>
      <c r="AE151" s="60"/>
      <c r="AF151" s="61"/>
      <c r="AG151" s="59"/>
      <c r="AH151" s="59"/>
      <c r="AI151" s="59"/>
      <c r="AJ151" s="60"/>
      <c r="AK151" s="62"/>
      <c r="AL151" s="62"/>
      <c r="AM151" s="62"/>
      <c r="AN151" s="62"/>
      <c r="AO151" s="62"/>
      <c r="AP151" s="62"/>
      <c r="AQ151" s="63"/>
      <c r="AR151" s="62"/>
      <c r="AS151" s="62"/>
      <c r="AT151" s="63"/>
      <c r="AU151" s="59"/>
      <c r="AV151" s="59"/>
      <c r="AW151" s="59"/>
      <c r="AX151" s="59"/>
      <c r="AY151" s="59"/>
      <c r="AZ151" s="59"/>
      <c r="BA151" s="60"/>
      <c r="BB151" s="64"/>
      <c r="BC151" s="64"/>
      <c r="BD151" s="59"/>
      <c r="BE151" s="59"/>
      <c r="BF151" s="59"/>
      <c r="BG151" s="59"/>
      <c r="BH151" s="59"/>
      <c r="BI151" s="59"/>
      <c r="BJ151" s="59"/>
      <c r="BK151" s="59"/>
      <c r="BL151" s="57"/>
      <c r="BM151" s="57"/>
      <c r="BN151" s="57"/>
      <c r="BO151" s="57"/>
      <c r="BP151" s="57"/>
      <c r="BQ151" s="57"/>
      <c r="BR151" s="57"/>
      <c r="BS151" s="57"/>
      <c r="BT151" s="57"/>
      <c r="BU151" s="57"/>
      <c r="BV151" s="57"/>
      <c r="BW151" s="57"/>
      <c r="BX151" s="57"/>
      <c r="CA151" s="57"/>
      <c r="CB151" s="57"/>
      <c r="CC151" s="57"/>
      <c r="CD151" s="57"/>
      <c r="CE151" s="57"/>
      <c r="CF151" s="57"/>
      <c r="CG151" s="57"/>
      <c r="CH151" s="57"/>
      <c r="CI151" s="57"/>
      <c r="CJ151" s="57"/>
      <c r="CK151" s="57"/>
      <c r="CL151" s="57"/>
      <c r="CP151"/>
      <c r="CQ151"/>
      <c r="CR151"/>
      <c r="CS151"/>
      <c r="CT151"/>
      <c r="CU151"/>
      <c r="CV151"/>
      <c r="CW151"/>
      <c r="CX151"/>
      <c r="CY151"/>
      <c r="CZ151"/>
      <c r="EM151" s="57"/>
      <c r="EN151" s="57"/>
      <c r="EO151" s="57"/>
      <c r="EP151" s="57"/>
      <c r="EQ151" s="57"/>
      <c r="ER151" s="57"/>
      <c r="ES151" s="57"/>
      <c r="ET151" s="57"/>
      <c r="EU151" s="57"/>
      <c r="EV151" s="57"/>
      <c r="EW151" s="57"/>
      <c r="FG151" s="65"/>
      <c r="FH151" s="65"/>
      <c r="FL151" s="57"/>
      <c r="FX151" s="57"/>
      <c r="FY151" s="57"/>
      <c r="FZ151" s="57"/>
      <c r="GA151" s="66"/>
      <c r="GB151" s="66"/>
      <c r="GE151" s="66"/>
      <c r="GG151" s="57"/>
    </row>
    <row r="152" spans="1:190" s="56" customFormat="1" ht="18" customHeight="1" x14ac:dyDescent="0.3">
      <c r="A152" s="56" t="s">
        <v>1019</v>
      </c>
      <c r="B152" s="56" t="s">
        <v>1009</v>
      </c>
      <c r="C152" s="57">
        <v>985</v>
      </c>
      <c r="D152" s="57">
        <v>2</v>
      </c>
      <c r="E152" s="56">
        <f t="shared" si="2"/>
        <v>1258.1500000000001</v>
      </c>
      <c r="F152" s="58">
        <v>54.8</v>
      </c>
      <c r="G152" s="58">
        <v>0.62</v>
      </c>
      <c r="H152" s="58">
        <v>20.100000000000001</v>
      </c>
      <c r="I152" s="58">
        <v>6.58</v>
      </c>
      <c r="J152" s="58">
        <v>0.16</v>
      </c>
      <c r="K152" s="58">
        <v>3.32</v>
      </c>
      <c r="L152" s="58">
        <v>7.63</v>
      </c>
      <c r="M152" s="58">
        <v>5.56</v>
      </c>
      <c r="N152" s="58">
        <v>0.94</v>
      </c>
      <c r="O152" s="58"/>
      <c r="P152" s="58">
        <v>0.28000000000000003</v>
      </c>
      <c r="Q152" s="58">
        <v>1.0000000000019327E-2</v>
      </c>
      <c r="S152" s="58">
        <v>40.6</v>
      </c>
      <c r="T152" s="58">
        <v>2.0099999999999998</v>
      </c>
      <c r="U152" s="58">
        <v>14.4</v>
      </c>
      <c r="V152" s="58">
        <v>11</v>
      </c>
      <c r="W152" s="58">
        <v>0.14000000000000001</v>
      </c>
      <c r="X152" s="58">
        <v>14.9</v>
      </c>
      <c r="Y152" s="58">
        <v>11.8</v>
      </c>
      <c r="Z152" s="58">
        <v>3.02</v>
      </c>
      <c r="AA152" s="58">
        <v>0.32</v>
      </c>
      <c r="AB152" s="58"/>
      <c r="AD152" s="59"/>
      <c r="AE152" s="60"/>
      <c r="AF152" s="61"/>
      <c r="AG152" s="59"/>
      <c r="AH152" s="59"/>
      <c r="AI152" s="59"/>
      <c r="AJ152" s="60"/>
      <c r="AK152" s="62"/>
      <c r="AL152" s="62"/>
      <c r="AM152" s="62"/>
      <c r="AN152" s="62"/>
      <c r="AO152" s="62"/>
      <c r="AP152" s="62"/>
      <c r="AQ152" s="63"/>
      <c r="AR152" s="62"/>
      <c r="AS152" s="62"/>
      <c r="AT152" s="63"/>
      <c r="AU152" s="59"/>
      <c r="AV152" s="59"/>
      <c r="AW152" s="59"/>
      <c r="AX152" s="59"/>
      <c r="AY152" s="59"/>
      <c r="AZ152" s="59"/>
      <c r="BA152" s="60"/>
      <c r="BB152" s="64"/>
      <c r="BC152" s="64"/>
      <c r="BD152" s="59"/>
      <c r="BE152" s="59"/>
      <c r="BF152" s="59"/>
      <c r="BG152" s="59"/>
      <c r="BH152" s="59"/>
      <c r="BI152" s="59"/>
      <c r="BJ152" s="59"/>
      <c r="BK152" s="59"/>
      <c r="BL152" s="57"/>
      <c r="BM152" s="57"/>
      <c r="BN152" s="57"/>
      <c r="BO152" s="57"/>
      <c r="BP152" s="57"/>
      <c r="BQ152" s="57"/>
      <c r="BR152" s="57"/>
      <c r="BS152" s="57"/>
      <c r="BT152" s="57"/>
      <c r="BU152" s="57"/>
      <c r="BV152" s="57"/>
      <c r="BW152" s="57"/>
      <c r="BX152" s="57"/>
      <c r="CA152" s="57"/>
      <c r="CB152" s="57"/>
      <c r="CC152" s="57"/>
      <c r="CD152" s="57"/>
      <c r="CE152" s="57"/>
      <c r="CF152" s="57"/>
      <c r="CG152" s="57"/>
      <c r="CH152" s="57"/>
      <c r="CI152" s="57"/>
      <c r="CJ152" s="57"/>
      <c r="CK152" s="57"/>
      <c r="CL152" s="57"/>
      <c r="CP152"/>
      <c r="CQ152"/>
      <c r="CR152"/>
      <c r="CS152"/>
      <c r="CT152"/>
      <c r="CU152"/>
      <c r="CV152"/>
      <c r="CW152"/>
      <c r="CX152"/>
      <c r="CY152"/>
      <c r="CZ152"/>
      <c r="EM152" s="57"/>
      <c r="EN152" s="57"/>
      <c r="EO152" s="57"/>
      <c r="EP152" s="57"/>
      <c r="EQ152" s="57"/>
      <c r="ER152" s="57"/>
      <c r="ES152" s="57"/>
      <c r="ET152" s="57"/>
      <c r="EU152" s="57"/>
      <c r="EV152" s="57"/>
      <c r="EW152" s="57"/>
      <c r="FG152" s="65"/>
      <c r="FH152" s="65"/>
      <c r="FL152" s="57"/>
      <c r="FX152" s="57"/>
      <c r="FY152" s="57"/>
      <c r="FZ152" s="57"/>
      <c r="GA152" s="66"/>
      <c r="GB152" s="66"/>
      <c r="GE152" s="66"/>
      <c r="GG152" s="57"/>
    </row>
    <row r="153" spans="1:190" s="56" customFormat="1" ht="18" customHeight="1" x14ac:dyDescent="0.3">
      <c r="A153" s="56" t="s">
        <v>1019</v>
      </c>
      <c r="B153" s="56" t="s">
        <v>1009</v>
      </c>
      <c r="C153" s="57">
        <v>965</v>
      </c>
      <c r="D153" s="57">
        <v>2</v>
      </c>
      <c r="E153" s="56">
        <f t="shared" si="2"/>
        <v>1238.1500000000001</v>
      </c>
      <c r="F153" s="58">
        <v>56.2</v>
      </c>
      <c r="G153" s="58">
        <v>0.34</v>
      </c>
      <c r="H153" s="58">
        <v>20.399999999999999</v>
      </c>
      <c r="I153" s="58">
        <v>5.88</v>
      </c>
      <c r="J153" s="58">
        <v>0.2</v>
      </c>
      <c r="K153" s="58">
        <v>2.58</v>
      </c>
      <c r="L153" s="58">
        <v>7.18</v>
      </c>
      <c r="M153" s="58">
        <v>6.02</v>
      </c>
      <c r="N153" s="58">
        <v>1.02</v>
      </c>
      <c r="O153" s="58"/>
      <c r="P153" s="58">
        <v>0.23</v>
      </c>
      <c r="Q153" s="58">
        <f>IF(100-SUM(F153:P153)&lt;0,0,100-SUM(F153:P153))</f>
        <v>0</v>
      </c>
      <c r="S153" s="58">
        <v>42.1</v>
      </c>
      <c r="T153" s="58">
        <v>1.61</v>
      </c>
      <c r="U153" s="58">
        <v>13.7</v>
      </c>
      <c r="V153" s="58">
        <v>11.1</v>
      </c>
      <c r="W153" s="58">
        <v>0.14000000000000001</v>
      </c>
      <c r="X153" s="58">
        <v>14.3</v>
      </c>
      <c r="Y153" s="58">
        <v>11.6</v>
      </c>
      <c r="Z153" s="58">
        <v>2.96</v>
      </c>
      <c r="AA153" s="58">
        <v>0.33</v>
      </c>
      <c r="AB153" s="58"/>
      <c r="AD153" s="59"/>
      <c r="AE153" s="60"/>
      <c r="AF153" s="61"/>
      <c r="AG153" s="59"/>
      <c r="AH153" s="59"/>
      <c r="AI153" s="59"/>
      <c r="AJ153" s="60"/>
      <c r="AK153" s="62"/>
      <c r="AL153" s="62"/>
      <c r="AM153" s="62"/>
      <c r="AN153" s="62"/>
      <c r="AO153" s="62"/>
      <c r="AP153" s="62"/>
      <c r="AQ153" s="63"/>
      <c r="AR153" s="62"/>
      <c r="AS153" s="62"/>
      <c r="AT153" s="63"/>
      <c r="AU153" s="59"/>
      <c r="AV153" s="59"/>
      <c r="AW153" s="59"/>
      <c r="AX153" s="59"/>
      <c r="AY153" s="59"/>
      <c r="AZ153" s="59"/>
      <c r="BA153" s="60"/>
      <c r="BB153" s="64"/>
      <c r="BC153" s="64"/>
      <c r="BD153" s="59"/>
      <c r="BE153" s="59"/>
      <c r="BF153" s="59"/>
      <c r="BG153" s="59"/>
      <c r="BH153" s="59"/>
      <c r="BI153" s="59"/>
      <c r="BJ153" s="59"/>
      <c r="BK153" s="59"/>
      <c r="BL153" s="57"/>
      <c r="BM153" s="57"/>
      <c r="BN153" s="57"/>
      <c r="BO153" s="57"/>
      <c r="BP153" s="57"/>
      <c r="BQ153" s="57"/>
      <c r="BR153" s="57"/>
      <c r="BS153" s="57"/>
      <c r="BT153" s="57"/>
      <c r="BU153" s="57"/>
      <c r="BV153" s="57"/>
      <c r="BW153" s="57"/>
      <c r="BX153" s="57"/>
      <c r="CA153" s="57"/>
      <c r="CB153" s="57"/>
      <c r="CC153" s="57"/>
      <c r="CD153" s="57"/>
      <c r="CE153" s="57"/>
      <c r="CF153" s="57"/>
      <c r="CG153" s="57"/>
      <c r="CH153" s="57"/>
      <c r="CI153" s="57"/>
      <c r="CJ153" s="57"/>
      <c r="CK153" s="57"/>
      <c r="CL153" s="57"/>
      <c r="CP153"/>
      <c r="CQ153"/>
      <c r="CR153"/>
      <c r="CS153"/>
      <c r="CT153"/>
      <c r="CU153"/>
      <c r="CV153"/>
      <c r="CW153"/>
      <c r="CX153"/>
      <c r="CY153"/>
      <c r="CZ153"/>
      <c r="EM153" s="57"/>
      <c r="EN153" s="57"/>
      <c r="EO153" s="57"/>
      <c r="EP153" s="57"/>
      <c r="EQ153" s="57"/>
      <c r="ER153" s="57"/>
      <c r="ES153" s="57"/>
      <c r="ET153" s="57"/>
      <c r="EU153" s="57"/>
      <c r="EV153" s="57"/>
      <c r="EW153" s="57"/>
      <c r="FG153" s="65"/>
      <c r="FH153" s="65"/>
      <c r="FL153" s="57"/>
      <c r="FX153" s="57"/>
      <c r="FY153" s="57"/>
      <c r="FZ153" s="57"/>
      <c r="GA153" s="66"/>
      <c r="GB153" s="66"/>
      <c r="GE153" s="66"/>
      <c r="GG153" s="57"/>
    </row>
    <row r="154" spans="1:190" s="56" customFormat="1" ht="18" customHeight="1" x14ac:dyDescent="0.3">
      <c r="A154" s="56" t="s">
        <v>1019</v>
      </c>
      <c r="B154" s="56" t="s">
        <v>1009</v>
      </c>
      <c r="C154" s="57">
        <v>965</v>
      </c>
      <c r="D154" s="57">
        <v>2</v>
      </c>
      <c r="E154" s="56">
        <f t="shared" si="2"/>
        <v>1238.1500000000001</v>
      </c>
      <c r="F154" s="58">
        <v>55.4</v>
      </c>
      <c r="G154" s="58">
        <v>0.6</v>
      </c>
      <c r="H154" s="58">
        <v>19.899999999999999</v>
      </c>
      <c r="I154" s="58">
        <v>6.8</v>
      </c>
      <c r="J154" s="58">
        <v>0.17</v>
      </c>
      <c r="K154" s="58">
        <v>3.64</v>
      </c>
      <c r="L154" s="58">
        <v>7.67</v>
      </c>
      <c r="M154" s="58">
        <v>4.6399999999999997</v>
      </c>
      <c r="N154" s="58">
        <v>1.02</v>
      </c>
      <c r="O154" s="58"/>
      <c r="P154" s="58">
        <v>0.25</v>
      </c>
      <c r="Q154" s="58">
        <f>IF(100-SUM(F154:P154)&lt;0,0,100-SUM(F154:P154))</f>
        <v>0</v>
      </c>
      <c r="S154" s="58">
        <v>41.3</v>
      </c>
      <c r="T154" s="58">
        <v>1.75</v>
      </c>
      <c r="U154" s="58">
        <v>13.7</v>
      </c>
      <c r="V154" s="58">
        <v>10.7</v>
      </c>
      <c r="W154" s="58">
        <v>0.14000000000000001</v>
      </c>
      <c r="X154" s="58">
        <v>15.4</v>
      </c>
      <c r="Y154" s="58">
        <v>11.8</v>
      </c>
      <c r="Z154" s="58">
        <v>2.7</v>
      </c>
      <c r="AA154" s="58">
        <v>0.36</v>
      </c>
      <c r="AB154" s="58"/>
      <c r="AD154" s="59"/>
      <c r="AE154" s="60"/>
      <c r="AF154" s="61"/>
      <c r="AG154" s="59"/>
      <c r="AH154" s="59"/>
      <c r="AI154" s="59"/>
      <c r="AJ154" s="60"/>
      <c r="AK154" s="62"/>
      <c r="AL154" s="62"/>
      <c r="AM154" s="62"/>
      <c r="AN154" s="62"/>
      <c r="AO154" s="62"/>
      <c r="AP154" s="62"/>
      <c r="AQ154" s="63"/>
      <c r="AR154" s="62"/>
      <c r="AS154" s="62"/>
      <c r="AT154" s="63"/>
      <c r="AU154" s="59"/>
      <c r="AV154" s="59"/>
      <c r="AW154" s="59"/>
      <c r="AX154" s="59"/>
      <c r="AY154" s="59"/>
      <c r="AZ154" s="59"/>
      <c r="BA154" s="60"/>
      <c r="BB154" s="64"/>
      <c r="BC154" s="64"/>
      <c r="BD154" s="59"/>
      <c r="BE154" s="59"/>
      <c r="BF154" s="59"/>
      <c r="BG154" s="59"/>
      <c r="BH154" s="59"/>
      <c r="BI154" s="59"/>
      <c r="BJ154" s="59"/>
      <c r="BK154" s="59"/>
      <c r="BL154" s="57"/>
      <c r="BM154" s="57"/>
      <c r="BN154" s="57"/>
      <c r="BO154" s="57"/>
      <c r="BP154" s="57"/>
      <c r="BQ154" s="57"/>
      <c r="BR154" s="57"/>
      <c r="BS154" s="57"/>
      <c r="BT154" s="57"/>
      <c r="BU154" s="57"/>
      <c r="BV154" s="57"/>
      <c r="BW154" s="57"/>
      <c r="BX154" s="57"/>
      <c r="CA154" s="57"/>
      <c r="CB154" s="57"/>
      <c r="CC154" s="57"/>
      <c r="CD154" s="57"/>
      <c r="CE154" s="57"/>
      <c r="CF154" s="57"/>
      <c r="CG154" s="57"/>
      <c r="CH154" s="57"/>
      <c r="CI154" s="57"/>
      <c r="CJ154" s="57"/>
      <c r="CK154" s="57"/>
      <c r="CL154" s="57"/>
      <c r="CP154"/>
      <c r="CQ154"/>
      <c r="CR154"/>
      <c r="CS154"/>
      <c r="CT154"/>
      <c r="CU154"/>
      <c r="CV154"/>
      <c r="CW154"/>
      <c r="CX154"/>
      <c r="CY154"/>
      <c r="CZ154"/>
      <c r="EM154" s="57"/>
      <c r="EN154" s="57"/>
      <c r="EO154" s="57"/>
      <c r="EP154" s="57"/>
      <c r="EQ154" s="57"/>
      <c r="ER154" s="57"/>
      <c r="ES154" s="57"/>
      <c r="ET154" s="57"/>
      <c r="EU154" s="57"/>
      <c r="EV154" s="57"/>
      <c r="EW154" s="57"/>
      <c r="FG154" s="65"/>
      <c r="FH154" s="65"/>
      <c r="FL154" s="57"/>
      <c r="FX154" s="57"/>
      <c r="FY154" s="57"/>
      <c r="FZ154" s="57"/>
      <c r="GA154" s="66"/>
      <c r="GB154" s="66"/>
      <c r="GE154" s="66"/>
      <c r="GG154" s="57"/>
    </row>
    <row r="155" spans="1:190" s="74" customFormat="1" ht="18" customHeight="1" x14ac:dyDescent="0.3">
      <c r="A155" s="73" t="s">
        <v>1015</v>
      </c>
      <c r="B155" s="73" t="s">
        <v>1009</v>
      </c>
      <c r="C155" s="74">
        <v>850</v>
      </c>
      <c r="D155" s="74">
        <v>15</v>
      </c>
      <c r="E155" s="56">
        <f t="shared" si="2"/>
        <v>1123.1500000000001</v>
      </c>
      <c r="F155" s="74">
        <v>69.69</v>
      </c>
      <c r="G155" s="74">
        <v>0.38</v>
      </c>
      <c r="H155" s="74">
        <v>17.059999999999999</v>
      </c>
      <c r="I155" s="74">
        <v>1.95</v>
      </c>
      <c r="K155" s="74">
        <v>1.54</v>
      </c>
      <c r="L155" s="74">
        <v>1.0900000000000001</v>
      </c>
      <c r="M155" s="74">
        <v>2.91</v>
      </c>
      <c r="N155" s="74">
        <v>4.8899999999999997</v>
      </c>
      <c r="P155" s="74">
        <v>0.49</v>
      </c>
      <c r="Q155" s="74">
        <f>IF(100-SUM(F155:P155)&lt;0,0,100-SUM(F155:P155))</f>
        <v>0</v>
      </c>
      <c r="R155" s="73"/>
      <c r="S155" s="74">
        <v>36.880000000000003</v>
      </c>
      <c r="T155" s="74">
        <v>0.57999999999999996</v>
      </c>
      <c r="U155" s="74">
        <v>20.27</v>
      </c>
      <c r="V155" s="74">
        <v>24.03</v>
      </c>
      <c r="W155" s="74">
        <v>1.3</v>
      </c>
      <c r="X155" s="74">
        <v>5.22</v>
      </c>
      <c r="Y155" s="74">
        <v>7.93</v>
      </c>
      <c r="AA155" s="74">
        <v>0.12</v>
      </c>
      <c r="AC155" s="73"/>
      <c r="AD155" s="75"/>
      <c r="AE155" s="75"/>
      <c r="AF155" s="76"/>
      <c r="AG155" s="75"/>
      <c r="AH155" s="75"/>
      <c r="AI155" s="75"/>
      <c r="AJ155" s="75"/>
      <c r="AK155" s="77"/>
      <c r="AL155" s="77"/>
      <c r="AM155" s="77"/>
      <c r="AN155" s="77"/>
      <c r="AO155" s="77"/>
      <c r="AP155" s="77"/>
      <c r="AQ155" s="77"/>
      <c r="AR155" s="77"/>
      <c r="AS155" s="77"/>
      <c r="AT155" s="77"/>
      <c r="AU155" s="75"/>
      <c r="AV155" s="75"/>
      <c r="AW155" s="75"/>
      <c r="AX155" s="75"/>
      <c r="AY155" s="75"/>
      <c r="AZ155" s="75"/>
      <c r="BA155" s="75"/>
      <c r="BB155" s="76"/>
      <c r="BC155" s="76"/>
      <c r="BD155" s="75"/>
      <c r="BE155" s="75"/>
      <c r="BF155" s="75"/>
      <c r="BG155" s="75"/>
      <c r="BH155" s="75"/>
      <c r="BI155" s="75"/>
      <c r="BJ155" s="75"/>
      <c r="BK155" s="75"/>
      <c r="BY155" s="73"/>
      <c r="BZ155" s="73"/>
      <c r="CM155" s="73"/>
      <c r="CN155" s="73"/>
      <c r="CO155" s="73"/>
      <c r="CP155" s="78"/>
      <c r="CQ155" s="78"/>
      <c r="CR155" s="78"/>
      <c r="CS155" s="78"/>
      <c r="CT155" s="78"/>
      <c r="CU155" s="78"/>
      <c r="CV155" s="78"/>
      <c r="CW155" s="78"/>
      <c r="CX155" s="78"/>
      <c r="CY155" s="78"/>
      <c r="CZ155" s="78"/>
      <c r="DA155" s="73"/>
      <c r="DB155" s="73"/>
      <c r="DC155" s="73"/>
      <c r="DD155" s="73"/>
      <c r="DE155" s="73"/>
      <c r="DF155" s="73"/>
      <c r="DG155" s="73"/>
      <c r="DH155" s="73"/>
      <c r="DI155" s="73"/>
      <c r="DJ155" s="73"/>
      <c r="DK155" s="73"/>
      <c r="DL155" s="73"/>
      <c r="DM155" s="73"/>
      <c r="DN155" s="73"/>
      <c r="DO155" s="73"/>
      <c r="DP155" s="73"/>
      <c r="DQ155" s="73"/>
      <c r="DR155" s="73"/>
      <c r="DS155" s="73"/>
      <c r="DT155" s="73"/>
      <c r="DU155" s="73"/>
      <c r="DV155" s="73"/>
      <c r="DW155" s="73"/>
      <c r="DX155" s="73"/>
      <c r="DY155" s="73"/>
      <c r="DZ155" s="73"/>
      <c r="EA155" s="73"/>
      <c r="EB155" s="73"/>
      <c r="EC155" s="73"/>
      <c r="ED155" s="73"/>
      <c r="EE155" s="73"/>
      <c r="EF155" s="73"/>
      <c r="EG155" s="73"/>
      <c r="EH155" s="73"/>
      <c r="EI155" s="73"/>
      <c r="EJ155" s="73"/>
      <c r="EK155" s="73"/>
      <c r="EL155" s="73"/>
      <c r="EX155" s="73"/>
      <c r="EY155" s="73"/>
      <c r="EZ155" s="73"/>
      <c r="FA155" s="73"/>
      <c r="FB155" s="73"/>
      <c r="FC155" s="73"/>
      <c r="FD155" s="73"/>
      <c r="FE155" s="73"/>
      <c r="FF155" s="73"/>
      <c r="FG155" s="79"/>
      <c r="FH155" s="79"/>
      <c r="FI155" s="73"/>
      <c r="FJ155" s="73"/>
      <c r="FK155" s="73"/>
      <c r="FM155" s="73"/>
      <c r="FN155" s="73"/>
      <c r="FO155" s="73"/>
      <c r="FP155" s="73"/>
      <c r="FQ155" s="73"/>
      <c r="FR155" s="73"/>
      <c r="FS155" s="73"/>
      <c r="FT155" s="73"/>
      <c r="FU155" s="73"/>
      <c r="FV155" s="73"/>
      <c r="FW155" s="73"/>
      <c r="GA155" s="80"/>
      <c r="GB155" s="80"/>
      <c r="GC155" s="73"/>
      <c r="GD155" s="73"/>
      <c r="GE155" s="80"/>
      <c r="GF155" s="73"/>
      <c r="GH155" s="73"/>
    </row>
    <row r="156" spans="1:190" s="74" customFormat="1" ht="18" customHeight="1" x14ac:dyDescent="0.3">
      <c r="A156" s="73" t="s">
        <v>1015</v>
      </c>
      <c r="B156" s="73" t="s">
        <v>1009</v>
      </c>
      <c r="C156" s="74">
        <v>800</v>
      </c>
      <c r="D156" s="74">
        <v>15</v>
      </c>
      <c r="E156" s="56">
        <f t="shared" si="2"/>
        <v>1073.1500000000001</v>
      </c>
      <c r="F156" s="74">
        <v>59.4405</v>
      </c>
      <c r="G156" s="74">
        <v>0.41213899999999998</v>
      </c>
      <c r="H156" s="74">
        <v>13.920199999999999</v>
      </c>
      <c r="I156" s="74">
        <v>1.6653800000000001</v>
      </c>
      <c r="K156" s="74">
        <v>1.33735</v>
      </c>
      <c r="L156" s="74">
        <v>0.84951100000000002</v>
      </c>
      <c r="M156" s="74">
        <v>2.4728300000000001</v>
      </c>
      <c r="N156" s="74">
        <v>3.6756099999999998</v>
      </c>
      <c r="P156" s="74">
        <v>0.33644000000000002</v>
      </c>
      <c r="Q156" s="74">
        <v>15.89</v>
      </c>
      <c r="R156" s="73"/>
      <c r="S156" s="74">
        <v>42.54</v>
      </c>
      <c r="T156" s="74">
        <v>0.86</v>
      </c>
      <c r="U156" s="74">
        <v>20.329999999999998</v>
      </c>
      <c r="V156" s="74">
        <v>16.98</v>
      </c>
      <c r="W156" s="74">
        <v>0.68</v>
      </c>
      <c r="X156" s="74">
        <v>7.14</v>
      </c>
      <c r="Y156" s="74">
        <v>6.29</v>
      </c>
      <c r="Z156" s="74">
        <v>1.1299999999999999</v>
      </c>
      <c r="AA156" s="74">
        <v>0.55000000000000004</v>
      </c>
      <c r="AC156" s="73"/>
      <c r="AD156" s="75"/>
      <c r="AE156" s="75"/>
      <c r="AF156" s="76"/>
      <c r="AG156" s="75"/>
      <c r="AH156" s="75"/>
      <c r="AI156" s="75"/>
      <c r="AJ156" s="75"/>
      <c r="AK156" s="77"/>
      <c r="AL156" s="77"/>
      <c r="AM156" s="77"/>
      <c r="AN156" s="77"/>
      <c r="AO156" s="77"/>
      <c r="AP156" s="77"/>
      <c r="AQ156" s="77"/>
      <c r="AR156" s="77"/>
      <c r="AS156" s="77"/>
      <c r="AT156" s="77"/>
      <c r="AU156" s="75"/>
      <c r="AV156" s="75"/>
      <c r="AW156" s="75"/>
      <c r="AX156" s="75"/>
      <c r="AY156" s="75"/>
      <c r="AZ156" s="75"/>
      <c r="BA156" s="75"/>
      <c r="BB156" s="76"/>
      <c r="BC156" s="76"/>
      <c r="BD156" s="75"/>
      <c r="BE156" s="75"/>
      <c r="BF156" s="75"/>
      <c r="BG156" s="75"/>
      <c r="BH156" s="75"/>
      <c r="BI156" s="75"/>
      <c r="BJ156" s="75"/>
      <c r="BK156" s="75"/>
      <c r="BY156" s="73"/>
      <c r="BZ156" s="73"/>
      <c r="CM156" s="73"/>
      <c r="CN156" s="73"/>
      <c r="CO156" s="73"/>
      <c r="CP156" s="78"/>
      <c r="CQ156" s="78"/>
      <c r="CR156" s="78"/>
      <c r="CS156" s="78"/>
      <c r="CT156" s="78"/>
      <c r="CU156" s="78"/>
      <c r="CV156" s="78"/>
      <c r="CW156" s="78"/>
      <c r="CX156" s="78"/>
      <c r="CY156" s="78"/>
      <c r="CZ156" s="78"/>
      <c r="DA156" s="73"/>
      <c r="DB156" s="73"/>
      <c r="DC156" s="73"/>
      <c r="DD156" s="73"/>
      <c r="DE156" s="73"/>
      <c r="DF156" s="73"/>
      <c r="DG156" s="73"/>
      <c r="DH156" s="73"/>
      <c r="DI156" s="73"/>
      <c r="DJ156" s="73"/>
      <c r="DK156" s="73"/>
      <c r="DL156" s="73"/>
      <c r="DM156" s="73"/>
      <c r="DN156" s="73"/>
      <c r="DO156" s="73"/>
      <c r="DP156" s="73"/>
      <c r="DQ156" s="73"/>
      <c r="DR156" s="73"/>
      <c r="DS156" s="73"/>
      <c r="DT156" s="73"/>
      <c r="DU156" s="73"/>
      <c r="DV156" s="73"/>
      <c r="DW156" s="73"/>
      <c r="DX156" s="73"/>
      <c r="DY156" s="73"/>
      <c r="DZ156" s="73"/>
      <c r="EA156" s="73"/>
      <c r="EB156" s="73"/>
      <c r="EC156" s="73"/>
      <c r="ED156" s="73"/>
      <c r="EE156" s="73"/>
      <c r="EF156" s="73"/>
      <c r="EG156" s="73"/>
      <c r="EH156" s="73"/>
      <c r="EI156" s="73"/>
      <c r="EJ156" s="73"/>
      <c r="EK156" s="73"/>
      <c r="EL156" s="73"/>
      <c r="EX156" s="73"/>
      <c r="EY156" s="73"/>
      <c r="EZ156" s="73"/>
      <c r="FA156" s="73"/>
      <c r="FB156" s="73"/>
      <c r="FC156" s="73"/>
      <c r="FD156" s="73"/>
      <c r="FE156" s="73"/>
      <c r="FF156" s="73"/>
      <c r="FG156" s="79"/>
      <c r="FH156" s="79"/>
      <c r="FI156" s="73"/>
      <c r="FJ156" s="73"/>
      <c r="FK156" s="73"/>
      <c r="FM156" s="73"/>
      <c r="FN156" s="73"/>
      <c r="FO156" s="73"/>
      <c r="FP156" s="73"/>
      <c r="FQ156" s="73"/>
      <c r="FR156" s="73"/>
      <c r="FS156" s="73"/>
      <c r="FT156" s="73"/>
      <c r="FU156" s="73"/>
      <c r="FV156" s="73"/>
      <c r="FW156" s="73"/>
      <c r="GA156" s="80"/>
      <c r="GB156" s="80"/>
      <c r="GC156" s="73"/>
      <c r="GD156" s="73"/>
      <c r="GE156" s="80"/>
      <c r="GF156" s="73"/>
      <c r="GH156" s="73"/>
    </row>
    <row r="157" spans="1:190" s="74" customFormat="1" ht="18" customHeight="1" x14ac:dyDescent="0.3">
      <c r="A157" s="73" t="s">
        <v>1015</v>
      </c>
      <c r="B157" s="73" t="s">
        <v>1009</v>
      </c>
      <c r="C157" s="74">
        <v>900</v>
      </c>
      <c r="D157" s="74">
        <v>15</v>
      </c>
      <c r="E157" s="56">
        <f t="shared" si="2"/>
        <v>1173.1500000000001</v>
      </c>
      <c r="F157" s="74">
        <v>68.440600000000003</v>
      </c>
      <c r="G157" s="74">
        <v>0.46564699999999998</v>
      </c>
      <c r="H157" s="74">
        <v>15.0908</v>
      </c>
      <c r="I157" s="74">
        <v>1.2544</v>
      </c>
      <c r="K157" s="74">
        <v>0.49415599999999998</v>
      </c>
      <c r="L157" s="74">
        <v>1.13086</v>
      </c>
      <c r="M157" s="74">
        <v>2.8889100000000001</v>
      </c>
      <c r="N157" s="74">
        <v>5.1886400000000004</v>
      </c>
      <c r="P157" s="74">
        <v>7.6023999999999994E-2</v>
      </c>
      <c r="Q157" s="74">
        <v>4.97</v>
      </c>
      <c r="R157" s="73"/>
      <c r="S157" s="74">
        <v>44.85</v>
      </c>
      <c r="T157" s="74">
        <v>0.85</v>
      </c>
      <c r="U157" s="74">
        <v>19.98</v>
      </c>
      <c r="V157" s="74">
        <v>17.73</v>
      </c>
      <c r="W157" s="74">
        <v>0.46</v>
      </c>
      <c r="X157" s="74">
        <v>8.36</v>
      </c>
      <c r="Y157" s="74">
        <v>3.86</v>
      </c>
      <c r="Z157" s="74">
        <v>0.72</v>
      </c>
      <c r="AA157" s="74">
        <v>0.86</v>
      </c>
      <c r="AC157" s="73"/>
      <c r="AD157" s="75"/>
      <c r="AE157" s="75"/>
      <c r="AF157" s="76"/>
      <c r="AG157" s="75"/>
      <c r="AH157" s="75"/>
      <c r="AI157" s="75"/>
      <c r="AJ157" s="75"/>
      <c r="AK157" s="77"/>
      <c r="AL157" s="77"/>
      <c r="AM157" s="77"/>
      <c r="AN157" s="77"/>
      <c r="AO157" s="77"/>
      <c r="AP157" s="77"/>
      <c r="AQ157" s="77"/>
      <c r="AR157" s="77"/>
      <c r="AS157" s="77"/>
      <c r="AT157" s="77"/>
      <c r="AU157" s="75"/>
      <c r="AV157" s="75"/>
      <c r="AW157" s="75"/>
      <c r="AX157" s="75"/>
      <c r="AY157" s="75"/>
      <c r="AZ157" s="75"/>
      <c r="BA157" s="75"/>
      <c r="BB157" s="76"/>
      <c r="BC157" s="76"/>
      <c r="BD157" s="75"/>
      <c r="BE157" s="75"/>
      <c r="BF157" s="75"/>
      <c r="BG157" s="75"/>
      <c r="BH157" s="75"/>
      <c r="BI157" s="75"/>
      <c r="BJ157" s="75"/>
      <c r="BK157" s="75"/>
      <c r="BY157" s="73"/>
      <c r="BZ157" s="73"/>
      <c r="CM157" s="73"/>
      <c r="CN157" s="73"/>
      <c r="CO157" s="73"/>
      <c r="CP157" s="78"/>
      <c r="CQ157" s="78"/>
      <c r="CR157" s="78"/>
      <c r="CS157" s="78"/>
      <c r="CT157" s="78"/>
      <c r="CU157" s="78"/>
      <c r="CV157" s="78"/>
      <c r="CW157" s="78"/>
      <c r="CX157" s="78"/>
      <c r="CY157" s="78"/>
      <c r="CZ157" s="78"/>
      <c r="DA157" s="73"/>
      <c r="DB157" s="73"/>
      <c r="DC157" s="73"/>
      <c r="DD157" s="73"/>
      <c r="DE157" s="73"/>
      <c r="DF157" s="73"/>
      <c r="DG157" s="73"/>
      <c r="DH157" s="73"/>
      <c r="DI157" s="73"/>
      <c r="DJ157" s="73"/>
      <c r="DK157" s="73"/>
      <c r="DL157" s="73"/>
      <c r="DM157" s="73"/>
      <c r="DN157" s="73"/>
      <c r="DO157" s="73"/>
      <c r="DP157" s="73"/>
      <c r="DQ157" s="73"/>
      <c r="DR157" s="73"/>
      <c r="DS157" s="73"/>
      <c r="DT157" s="73"/>
      <c r="DU157" s="73"/>
      <c r="DV157" s="73"/>
      <c r="DW157" s="73"/>
      <c r="DX157" s="73"/>
      <c r="DY157" s="73"/>
      <c r="DZ157" s="73"/>
      <c r="EA157" s="73"/>
      <c r="EB157" s="73"/>
      <c r="EC157" s="73"/>
      <c r="ED157" s="73"/>
      <c r="EE157" s="73"/>
      <c r="EF157" s="73"/>
      <c r="EG157" s="73"/>
      <c r="EH157" s="73"/>
      <c r="EI157" s="73"/>
      <c r="EJ157" s="73"/>
      <c r="EK157" s="73"/>
      <c r="EL157" s="73"/>
      <c r="EX157" s="73"/>
      <c r="EY157" s="73"/>
      <c r="EZ157" s="73"/>
      <c r="FA157" s="73"/>
      <c r="FB157" s="73"/>
      <c r="FC157" s="73"/>
      <c r="FD157" s="73"/>
      <c r="FE157" s="73"/>
      <c r="FF157" s="73"/>
      <c r="FG157" s="79"/>
      <c r="FH157" s="79"/>
      <c r="FI157" s="73"/>
      <c r="FJ157" s="73"/>
      <c r="FK157" s="73"/>
      <c r="FM157" s="73"/>
      <c r="FN157" s="73"/>
      <c r="FO157" s="73"/>
      <c r="FP157" s="73"/>
      <c r="FQ157" s="73"/>
      <c r="FR157" s="73"/>
      <c r="FS157" s="73"/>
      <c r="FT157" s="73"/>
      <c r="FU157" s="73"/>
      <c r="FV157" s="73"/>
      <c r="FW157" s="73"/>
      <c r="GA157" s="80"/>
      <c r="GB157" s="80"/>
      <c r="GC157" s="73"/>
      <c r="GD157" s="73"/>
      <c r="GE157" s="80"/>
      <c r="GF157" s="73"/>
      <c r="GH157" s="73"/>
    </row>
    <row r="158" spans="1:190" s="74" customFormat="1" ht="18" customHeight="1" x14ac:dyDescent="0.3">
      <c r="A158" s="73" t="s">
        <v>1015</v>
      </c>
      <c r="B158" s="73" t="s">
        <v>1009</v>
      </c>
      <c r="C158" s="74">
        <v>900</v>
      </c>
      <c r="D158" s="74">
        <v>15</v>
      </c>
      <c r="E158" s="56">
        <f t="shared" si="2"/>
        <v>1173.1500000000001</v>
      </c>
      <c r="F158" s="74">
        <v>73.41</v>
      </c>
      <c r="G158" s="74">
        <v>0.24</v>
      </c>
      <c r="H158" s="74">
        <v>15.68</v>
      </c>
      <c r="I158" s="74">
        <v>0.96</v>
      </c>
      <c r="K158" s="74">
        <v>0.38</v>
      </c>
      <c r="L158" s="74">
        <v>0.95</v>
      </c>
      <c r="M158" s="74">
        <v>3.07</v>
      </c>
      <c r="N158" s="74">
        <v>5.21</v>
      </c>
      <c r="P158" s="74">
        <v>0.09</v>
      </c>
      <c r="Q158" s="74">
        <v>1.0000000000033538E-2</v>
      </c>
      <c r="R158" s="73"/>
      <c r="S158" s="74">
        <v>38.5</v>
      </c>
      <c r="T158" s="74">
        <v>0.63</v>
      </c>
      <c r="U158" s="74">
        <v>22.55</v>
      </c>
      <c r="V158" s="74">
        <v>23.24</v>
      </c>
      <c r="W158" s="74">
        <v>0.9</v>
      </c>
      <c r="X158" s="74">
        <v>7.47</v>
      </c>
      <c r="Y158" s="74">
        <v>4</v>
      </c>
      <c r="Z158" s="74">
        <v>0.49</v>
      </c>
      <c r="AA158" s="74">
        <v>0.25</v>
      </c>
      <c r="AC158" s="73"/>
      <c r="AD158" s="75"/>
      <c r="AE158" s="75"/>
      <c r="AF158" s="76"/>
      <c r="AG158" s="75"/>
      <c r="AH158" s="75"/>
      <c r="AI158" s="75"/>
      <c r="AJ158" s="75"/>
      <c r="AK158" s="77"/>
      <c r="AL158" s="77"/>
      <c r="AM158" s="77"/>
      <c r="AN158" s="77"/>
      <c r="AO158" s="77"/>
      <c r="AP158" s="77"/>
      <c r="AQ158" s="77"/>
      <c r="AR158" s="77"/>
      <c r="AS158" s="77"/>
      <c r="AT158" s="77"/>
      <c r="AU158" s="75"/>
      <c r="AV158" s="75"/>
      <c r="AW158" s="75"/>
      <c r="AX158" s="75"/>
      <c r="AY158" s="75"/>
      <c r="AZ158" s="75"/>
      <c r="BA158" s="75"/>
      <c r="BB158" s="76"/>
      <c r="BC158" s="76"/>
      <c r="BD158" s="75"/>
      <c r="BE158" s="75"/>
      <c r="BF158" s="75"/>
      <c r="BG158" s="75"/>
      <c r="BH158" s="75"/>
      <c r="BI158" s="75"/>
      <c r="BJ158" s="75"/>
      <c r="BK158" s="75"/>
      <c r="BY158" s="73"/>
      <c r="BZ158" s="73"/>
      <c r="CM158" s="73"/>
      <c r="CN158" s="73"/>
      <c r="CO158" s="73"/>
      <c r="CP158" s="78"/>
      <c r="CQ158" s="78"/>
      <c r="CR158" s="78"/>
      <c r="CS158" s="78"/>
      <c r="CT158" s="78"/>
      <c r="CU158" s="78"/>
      <c r="CV158" s="78"/>
      <c r="CW158" s="78"/>
      <c r="CX158" s="78"/>
      <c r="CY158" s="78"/>
      <c r="CZ158" s="78"/>
      <c r="DA158" s="73"/>
      <c r="DB158" s="73"/>
      <c r="DC158" s="73"/>
      <c r="DD158" s="73"/>
      <c r="DE158" s="73"/>
      <c r="DF158" s="73"/>
      <c r="DG158" s="73"/>
      <c r="DH158" s="73"/>
      <c r="DI158" s="73"/>
      <c r="DJ158" s="73"/>
      <c r="DK158" s="73"/>
      <c r="DL158" s="73"/>
      <c r="DM158" s="73"/>
      <c r="DN158" s="73"/>
      <c r="DO158" s="73"/>
      <c r="DP158" s="73"/>
      <c r="DQ158" s="73"/>
      <c r="DR158" s="73"/>
      <c r="DS158" s="73"/>
      <c r="DT158" s="73"/>
      <c r="DU158" s="73"/>
      <c r="DV158" s="73"/>
      <c r="DW158" s="73"/>
      <c r="DX158" s="73"/>
      <c r="DY158" s="73"/>
      <c r="DZ158" s="73"/>
      <c r="EA158" s="73"/>
      <c r="EB158" s="73"/>
      <c r="EC158" s="73"/>
      <c r="ED158" s="73"/>
      <c r="EE158" s="73"/>
      <c r="EF158" s="73"/>
      <c r="EG158" s="73"/>
      <c r="EH158" s="73"/>
      <c r="EI158" s="73"/>
      <c r="EJ158" s="73"/>
      <c r="EK158" s="73"/>
      <c r="EL158" s="73"/>
      <c r="EX158" s="73"/>
      <c r="EY158" s="73"/>
      <c r="EZ158" s="73"/>
      <c r="FA158" s="73"/>
      <c r="FB158" s="73"/>
      <c r="FC158" s="73"/>
      <c r="FD158" s="73"/>
      <c r="FE158" s="73"/>
      <c r="FF158" s="73"/>
      <c r="FG158" s="79"/>
      <c r="FH158" s="79"/>
      <c r="FI158" s="73"/>
      <c r="FJ158" s="73"/>
      <c r="FK158" s="73"/>
      <c r="FM158" s="73"/>
      <c r="FN158" s="73"/>
      <c r="FO158" s="73"/>
      <c r="FP158" s="73"/>
      <c r="FQ158" s="73"/>
      <c r="FR158" s="73"/>
      <c r="FS158" s="73"/>
      <c r="FT158" s="73"/>
      <c r="FU158" s="73"/>
      <c r="FV158" s="73"/>
      <c r="FW158" s="73"/>
      <c r="GA158" s="80"/>
      <c r="GB158" s="80"/>
      <c r="GC158" s="73"/>
      <c r="GD158" s="73"/>
      <c r="GE158" s="80"/>
      <c r="GF158" s="73"/>
      <c r="GH158" s="73"/>
    </row>
    <row r="159" spans="1:190" s="89" customFormat="1" ht="18" customHeight="1" x14ac:dyDescent="0.3">
      <c r="A159" s="89" t="s">
        <v>1015</v>
      </c>
      <c r="B159" s="89" t="s">
        <v>1009</v>
      </c>
      <c r="C159" s="90">
        <v>700</v>
      </c>
      <c r="D159" s="90">
        <v>15</v>
      </c>
      <c r="E159" s="56">
        <f t="shared" si="2"/>
        <v>973.15</v>
      </c>
      <c r="F159" s="90">
        <v>60.93</v>
      </c>
      <c r="G159" s="90">
        <v>1.47</v>
      </c>
      <c r="H159" s="90">
        <v>14.97</v>
      </c>
      <c r="I159" s="90">
        <v>9.6</v>
      </c>
      <c r="J159" s="90"/>
      <c r="K159" s="90">
        <v>5.29</v>
      </c>
      <c r="L159" s="90">
        <v>0.74</v>
      </c>
      <c r="M159" s="90">
        <v>0.95</v>
      </c>
      <c r="N159" s="90">
        <v>5.48</v>
      </c>
      <c r="O159" s="90"/>
      <c r="P159" s="90">
        <v>0.34</v>
      </c>
      <c r="Q159" s="90">
        <v>0.22999999999998977</v>
      </c>
      <c r="S159" s="90">
        <v>44.01</v>
      </c>
      <c r="T159" s="90">
        <v>0.74</v>
      </c>
      <c r="U159" s="90">
        <v>17.63</v>
      </c>
      <c r="V159" s="90">
        <v>15.64</v>
      </c>
      <c r="W159" s="90">
        <v>0.64</v>
      </c>
      <c r="X159" s="90">
        <v>7.18</v>
      </c>
      <c r="Y159" s="90">
        <v>6.75</v>
      </c>
      <c r="Z159" s="90">
        <v>3.06</v>
      </c>
      <c r="AA159" s="90">
        <v>0.59</v>
      </c>
      <c r="AB159" s="90"/>
      <c r="AD159" s="91"/>
      <c r="AE159" s="91"/>
      <c r="AF159" s="64"/>
      <c r="AG159" s="91"/>
      <c r="AH159" s="91"/>
      <c r="AI159" s="91"/>
      <c r="AJ159" s="91"/>
      <c r="AK159" s="92"/>
      <c r="AL159" s="92"/>
      <c r="AM159" s="92"/>
      <c r="AN159" s="92"/>
      <c r="AO159" s="92"/>
      <c r="AP159" s="92"/>
      <c r="AQ159" s="92"/>
      <c r="AR159" s="92"/>
      <c r="AS159" s="92"/>
      <c r="AT159" s="92"/>
      <c r="AU159" s="91"/>
      <c r="AV159" s="91"/>
      <c r="AW159" s="91"/>
      <c r="AX159" s="91"/>
      <c r="AY159" s="91"/>
      <c r="AZ159" s="91"/>
      <c r="BA159" s="91"/>
      <c r="BB159" s="64"/>
      <c r="BC159" s="64"/>
      <c r="BD159" s="91"/>
      <c r="BE159" s="91"/>
      <c r="BF159" s="91"/>
      <c r="BG159" s="91"/>
      <c r="BH159" s="91"/>
      <c r="BI159" s="91"/>
      <c r="BJ159" s="91"/>
      <c r="BK159" s="91"/>
      <c r="BL159" s="90"/>
      <c r="BM159" s="90"/>
      <c r="BN159" s="90"/>
      <c r="BO159" s="90"/>
      <c r="BP159" s="90"/>
      <c r="BQ159" s="90"/>
      <c r="BR159" s="90"/>
      <c r="BS159" s="90"/>
      <c r="BT159" s="90"/>
      <c r="BU159" s="90"/>
      <c r="BV159" s="90"/>
      <c r="BW159" s="90"/>
      <c r="BX159" s="90"/>
      <c r="CA159" s="90"/>
      <c r="CB159" s="90"/>
      <c r="CC159" s="90"/>
      <c r="CD159" s="90"/>
      <c r="CE159" s="90"/>
      <c r="CF159" s="90"/>
      <c r="CG159" s="90"/>
      <c r="CH159" s="90"/>
      <c r="CI159" s="90"/>
      <c r="CJ159" s="90"/>
      <c r="CK159" s="90"/>
      <c r="CL159" s="90"/>
      <c r="CP159" s="93"/>
      <c r="CQ159" s="93"/>
      <c r="CR159" s="93"/>
      <c r="CS159" s="93"/>
      <c r="CT159" s="93"/>
      <c r="CU159" s="93"/>
      <c r="CV159" s="93"/>
      <c r="CW159" s="93"/>
      <c r="CX159" s="93"/>
      <c r="CY159" s="93"/>
      <c r="CZ159" s="93"/>
      <c r="EM159" s="90"/>
      <c r="EN159" s="90"/>
      <c r="EO159" s="90"/>
      <c r="EP159" s="90"/>
      <c r="EQ159" s="90"/>
      <c r="ER159" s="90"/>
      <c r="ES159" s="90"/>
      <c r="ET159" s="90"/>
      <c r="EU159" s="90"/>
      <c r="EV159" s="90"/>
      <c r="EW159" s="90"/>
      <c r="FG159" s="94"/>
      <c r="FH159" s="94"/>
      <c r="FL159" s="90"/>
      <c r="FX159" s="90"/>
      <c r="FY159" s="90"/>
      <c r="FZ159" s="90"/>
      <c r="GA159" s="95"/>
      <c r="GB159" s="95"/>
      <c r="GE159" s="95"/>
      <c r="GG159" s="90"/>
    </row>
    <row r="160" spans="1:190" s="89" customFormat="1" ht="18" customHeight="1" x14ac:dyDescent="0.3">
      <c r="A160" s="89" t="s">
        <v>1015</v>
      </c>
      <c r="B160" s="89" t="s">
        <v>1009</v>
      </c>
      <c r="C160" s="90">
        <v>750</v>
      </c>
      <c r="D160" s="90">
        <v>15</v>
      </c>
      <c r="E160" s="56">
        <f t="shared" si="2"/>
        <v>1023.15</v>
      </c>
      <c r="F160" s="90">
        <v>65.540000000000006</v>
      </c>
      <c r="G160" s="90">
        <v>0.72</v>
      </c>
      <c r="H160" s="90">
        <v>19</v>
      </c>
      <c r="I160" s="90">
        <v>3.55</v>
      </c>
      <c r="J160" s="90"/>
      <c r="K160" s="90">
        <v>2.3199999999999998</v>
      </c>
      <c r="L160" s="90">
        <v>1.6</v>
      </c>
      <c r="M160" s="90">
        <v>3.1</v>
      </c>
      <c r="N160" s="90">
        <v>4.17</v>
      </c>
      <c r="O160" s="90"/>
      <c r="P160" s="90"/>
      <c r="Q160" s="90">
        <v>1.4210854715202004E-14</v>
      </c>
      <c r="S160" s="90">
        <v>42.56</v>
      </c>
      <c r="T160" s="90">
        <v>0.8</v>
      </c>
      <c r="U160" s="90">
        <v>19.239999999999998</v>
      </c>
      <c r="V160" s="90">
        <v>16.23</v>
      </c>
      <c r="W160" s="90">
        <v>0.68</v>
      </c>
      <c r="X160" s="90">
        <v>7.31</v>
      </c>
      <c r="Y160" s="90">
        <v>6.52</v>
      </c>
      <c r="Z160" s="90">
        <v>2.94</v>
      </c>
      <c r="AA160" s="90">
        <v>0.62</v>
      </c>
      <c r="AB160" s="90"/>
      <c r="AD160" s="91"/>
      <c r="AE160" s="91"/>
      <c r="AF160" s="64"/>
      <c r="AG160" s="91"/>
      <c r="AH160" s="91"/>
      <c r="AI160" s="91"/>
      <c r="AJ160" s="91"/>
      <c r="AK160" s="92"/>
      <c r="AL160" s="92"/>
      <c r="AM160" s="92"/>
      <c r="AN160" s="92"/>
      <c r="AO160" s="92"/>
      <c r="AP160" s="92"/>
      <c r="AQ160" s="92"/>
      <c r="AR160" s="92"/>
      <c r="AS160" s="92"/>
      <c r="AT160" s="92"/>
      <c r="AU160" s="91"/>
      <c r="AV160" s="91"/>
      <c r="AW160" s="91"/>
      <c r="AX160" s="91"/>
      <c r="AY160" s="91"/>
      <c r="AZ160" s="91"/>
      <c r="BA160" s="91"/>
      <c r="BB160" s="64"/>
      <c r="BC160" s="64"/>
      <c r="BD160" s="91"/>
      <c r="BE160" s="91"/>
      <c r="BF160" s="91"/>
      <c r="BG160" s="91"/>
      <c r="BH160" s="91"/>
      <c r="BI160" s="91"/>
      <c r="BJ160" s="91"/>
      <c r="BK160" s="91"/>
      <c r="BL160" s="90"/>
      <c r="BM160" s="90"/>
      <c r="BN160" s="90"/>
      <c r="BO160" s="90"/>
      <c r="BP160" s="90"/>
      <c r="BQ160" s="90"/>
      <c r="BR160" s="90"/>
      <c r="BS160" s="90"/>
      <c r="BT160" s="90"/>
      <c r="BU160" s="90"/>
      <c r="BV160" s="90"/>
      <c r="BW160" s="90"/>
      <c r="BX160" s="90"/>
      <c r="CA160" s="90"/>
      <c r="CB160" s="90"/>
      <c r="CC160" s="90"/>
      <c r="CD160" s="90"/>
      <c r="CE160" s="90"/>
      <c r="CF160" s="90"/>
      <c r="CG160" s="90"/>
      <c r="CH160" s="90"/>
      <c r="CI160" s="90"/>
      <c r="CJ160" s="90"/>
      <c r="CK160" s="90"/>
      <c r="CL160" s="90"/>
      <c r="CP160" s="93"/>
      <c r="CQ160" s="93"/>
      <c r="CR160" s="93"/>
      <c r="CS160" s="93"/>
      <c r="CT160" s="93"/>
      <c r="CU160" s="93"/>
      <c r="CV160" s="93"/>
      <c r="CW160" s="93"/>
      <c r="CX160" s="93"/>
      <c r="CY160" s="93"/>
      <c r="CZ160" s="93"/>
      <c r="EM160" s="90"/>
      <c r="EN160" s="90"/>
      <c r="EO160" s="90"/>
      <c r="EP160" s="90"/>
      <c r="EQ160" s="90"/>
      <c r="ER160" s="90"/>
      <c r="ES160" s="90"/>
      <c r="ET160" s="90"/>
      <c r="EU160" s="90"/>
      <c r="EV160" s="90"/>
      <c r="EW160" s="90"/>
      <c r="FG160" s="94"/>
      <c r="FH160" s="94"/>
      <c r="FL160" s="90"/>
      <c r="FX160" s="90"/>
      <c r="FY160" s="90"/>
      <c r="FZ160" s="90"/>
      <c r="GA160" s="95"/>
      <c r="GB160" s="95"/>
      <c r="GE160" s="95"/>
      <c r="GG160" s="90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08989-B006-4A12-9E46-C1E88A9929ED}">
  <dimension ref="A1:GH402"/>
  <sheetViews>
    <sheetView workbookViewId="0">
      <selection activeCell="D2" sqref="D2"/>
    </sheetView>
  </sheetViews>
  <sheetFormatPr defaultRowHeight="14.4" x14ac:dyDescent="0.3"/>
  <cols>
    <col min="2" max="2" width="42.6640625" customWidth="1"/>
  </cols>
  <sheetData>
    <row r="1" spans="1:189" s="46" customFormat="1" ht="21.6" thickBot="1" x14ac:dyDescent="0.45">
      <c r="A1" s="17" t="s">
        <v>1005</v>
      </c>
      <c r="B1"/>
      <c r="C1" s="33" t="s">
        <v>1006</v>
      </c>
      <c r="D1" s="34" t="s">
        <v>1007</v>
      </c>
      <c r="E1" s="35" t="s">
        <v>107</v>
      </c>
      <c r="F1" s="36" t="s">
        <v>84</v>
      </c>
      <c r="G1" s="36" t="s">
        <v>85</v>
      </c>
      <c r="H1" s="36" t="s">
        <v>86</v>
      </c>
      <c r="I1" s="36" t="s">
        <v>87</v>
      </c>
      <c r="J1" s="36" t="s">
        <v>88</v>
      </c>
      <c r="K1" s="36" t="s">
        <v>89</v>
      </c>
      <c r="L1" s="36" t="s">
        <v>90</v>
      </c>
      <c r="M1" s="36" t="s">
        <v>91</v>
      </c>
      <c r="N1" s="36" t="s">
        <v>92</v>
      </c>
      <c r="O1" s="36" t="s">
        <v>93</v>
      </c>
      <c r="P1" s="36" t="s">
        <v>94</v>
      </c>
      <c r="Q1" s="37" t="s">
        <v>95</v>
      </c>
      <c r="R1" s="38"/>
      <c r="S1" s="36" t="s">
        <v>1072</v>
      </c>
      <c r="T1" s="36" t="s">
        <v>1073</v>
      </c>
      <c r="U1" s="36" t="s">
        <v>1074</v>
      </c>
      <c r="V1" s="39" t="s">
        <v>77</v>
      </c>
      <c r="W1" s="36" t="s">
        <v>78</v>
      </c>
      <c r="X1" s="36" t="s">
        <v>79</v>
      </c>
      <c r="Y1" s="36" t="s">
        <v>80</v>
      </c>
      <c r="Z1" s="36" t="s">
        <v>1075</v>
      </c>
      <c r="AA1" s="36" t="s">
        <v>1076</v>
      </c>
      <c r="AB1" s="36" t="s">
        <v>1077</v>
      </c>
      <c r="AC1" s="40"/>
      <c r="AD1" s="41"/>
      <c r="AE1" s="41"/>
      <c r="AF1" s="42"/>
      <c r="AG1" s="43"/>
      <c r="AH1" s="44"/>
      <c r="AI1" s="44"/>
      <c r="AJ1" s="44"/>
      <c r="AK1" s="44"/>
      <c r="AL1" s="44"/>
      <c r="AM1" s="43"/>
      <c r="AN1" s="43"/>
      <c r="AO1" s="44"/>
      <c r="AP1" s="44"/>
      <c r="AQ1" s="44"/>
      <c r="AR1" s="45"/>
      <c r="AS1" s="45"/>
      <c r="AT1" s="44"/>
      <c r="AU1" s="45"/>
      <c r="AV1" s="45"/>
      <c r="AW1" s="45"/>
      <c r="AX1" s="45"/>
      <c r="AY1" s="45"/>
      <c r="AZ1" s="45"/>
      <c r="BB1" s="47"/>
      <c r="BC1" s="44"/>
      <c r="BD1" s="48"/>
      <c r="BE1" s="48"/>
      <c r="BF1" s="48"/>
      <c r="BG1" s="48"/>
      <c r="BH1" s="48"/>
      <c r="BI1" s="48"/>
      <c r="BJ1" s="48"/>
      <c r="BK1" s="48"/>
      <c r="BL1" s="41"/>
      <c r="BM1" s="49"/>
      <c r="BN1" s="49"/>
      <c r="BO1" s="49"/>
      <c r="BP1" s="49"/>
      <c r="BQ1" s="49"/>
      <c r="BR1" s="49"/>
      <c r="BS1" s="49"/>
      <c r="BT1" s="49"/>
      <c r="BU1" s="49"/>
      <c r="BV1" s="49"/>
      <c r="BW1" s="49"/>
      <c r="BX1" s="49"/>
      <c r="BY1" s="40"/>
      <c r="BZ1" s="50"/>
      <c r="CA1" s="49"/>
      <c r="CB1" s="49"/>
      <c r="CC1" s="49"/>
      <c r="CD1" s="49"/>
      <c r="CE1" s="49"/>
      <c r="CF1" s="49"/>
      <c r="CG1" s="49"/>
      <c r="CH1" s="49"/>
      <c r="CI1" s="49"/>
      <c r="CJ1" s="49"/>
      <c r="CK1" s="49"/>
      <c r="CL1" s="49"/>
      <c r="CM1" s="40"/>
      <c r="CN1" s="40"/>
      <c r="CO1" s="40"/>
      <c r="CP1" s="40"/>
      <c r="CQ1" s="40"/>
      <c r="CR1" s="40"/>
      <c r="CS1" s="40"/>
      <c r="CT1" s="40"/>
      <c r="CU1" s="40"/>
      <c r="CV1" s="40"/>
      <c r="CW1" s="40"/>
      <c r="CX1" s="40"/>
      <c r="CY1" s="40"/>
      <c r="CZ1" s="40"/>
      <c r="DA1" s="40"/>
      <c r="DB1" s="51"/>
      <c r="DC1" s="51"/>
      <c r="DD1" s="51"/>
      <c r="DE1" s="51"/>
      <c r="DF1" s="51"/>
      <c r="DG1" s="51"/>
      <c r="DH1" s="51"/>
      <c r="DI1" s="51"/>
      <c r="DJ1" s="51"/>
      <c r="DK1" s="51"/>
      <c r="DL1" s="51"/>
      <c r="DM1" s="51"/>
      <c r="DN1" s="51"/>
      <c r="DO1" s="51"/>
      <c r="DP1" s="51"/>
      <c r="DQ1" s="51"/>
      <c r="DR1" s="51"/>
      <c r="DS1" s="51"/>
      <c r="DT1" s="51"/>
      <c r="DU1" s="51"/>
      <c r="DV1" s="51"/>
      <c r="DW1" s="51"/>
      <c r="DX1" s="51"/>
      <c r="DY1" s="51"/>
      <c r="DZ1" s="51"/>
      <c r="EA1" s="51"/>
      <c r="EB1" s="51"/>
      <c r="EC1" s="51"/>
      <c r="ED1" s="51"/>
      <c r="EE1" s="51"/>
      <c r="EF1" s="51"/>
      <c r="EG1" s="51"/>
      <c r="EH1" s="51"/>
      <c r="EI1" s="51"/>
      <c r="EJ1" s="51"/>
      <c r="EK1" s="51"/>
      <c r="EL1"/>
      <c r="EM1" s="51"/>
      <c r="EN1" s="51"/>
      <c r="EO1" s="51"/>
      <c r="EP1" s="51"/>
      <c r="EQ1" s="51"/>
      <c r="ER1" s="51"/>
      <c r="ES1" s="51"/>
      <c r="ET1" s="51"/>
      <c r="EU1" s="51"/>
      <c r="EV1" s="51"/>
      <c r="EW1" s="51"/>
      <c r="EX1" s="51"/>
      <c r="EY1" s="51"/>
      <c r="EZ1" s="51"/>
      <c r="FA1" s="52"/>
      <c r="FE1" s="53"/>
      <c r="FM1" s="54"/>
      <c r="FN1" s="54"/>
      <c r="FO1" s="54"/>
      <c r="FP1" s="54"/>
      <c r="FQ1" s="54"/>
      <c r="FR1" s="54"/>
      <c r="FS1" s="54"/>
      <c r="FT1" s="54"/>
      <c r="FU1" s="54"/>
      <c r="FV1" s="54"/>
      <c r="FX1" s="54"/>
      <c r="FY1" s="54"/>
      <c r="FZ1" s="54"/>
      <c r="GA1" s="55"/>
      <c r="GB1" s="54"/>
      <c r="GC1" s="54"/>
      <c r="GD1" s="54"/>
      <c r="GG1" s="41"/>
    </row>
    <row r="2" spans="1:189" s="56" customFormat="1" ht="18" customHeight="1" x14ac:dyDescent="0.3">
      <c r="A2" s="56" t="s">
        <v>1020</v>
      </c>
      <c r="B2" s="56" t="s">
        <v>1021</v>
      </c>
      <c r="C2" s="57">
        <v>900</v>
      </c>
      <c r="D2" s="57">
        <v>0.8</v>
      </c>
      <c r="E2" s="56">
        <f>C2+273.15</f>
        <v>1173.1500000000001</v>
      </c>
      <c r="F2" s="58">
        <v>61.5</v>
      </c>
      <c r="G2" s="58"/>
      <c r="H2" s="58">
        <v>17.100000000000001</v>
      </c>
      <c r="I2" s="58">
        <v>1.7</v>
      </c>
      <c r="J2" s="58"/>
      <c r="K2" s="58">
        <v>0.85</v>
      </c>
      <c r="L2" s="58">
        <v>3.15</v>
      </c>
      <c r="M2" s="58">
        <v>3.55</v>
      </c>
      <c r="N2" s="58">
        <v>3.53</v>
      </c>
      <c r="O2" s="58"/>
      <c r="P2" s="58"/>
      <c r="Q2" s="58">
        <v>8.02</v>
      </c>
      <c r="S2" s="58">
        <v>43.49</v>
      </c>
      <c r="T2" s="58"/>
      <c r="U2" s="58">
        <v>13.18</v>
      </c>
      <c r="V2" s="58">
        <v>11.38</v>
      </c>
      <c r="W2" s="58"/>
      <c r="X2" s="58">
        <v>15.78</v>
      </c>
      <c r="Y2" s="58">
        <v>11.68</v>
      </c>
      <c r="Z2" s="58">
        <v>2.2400000000000002</v>
      </c>
      <c r="AA2" s="58">
        <v>1.1200000000000001</v>
      </c>
      <c r="AB2" s="58"/>
      <c r="AD2" s="59"/>
      <c r="AE2" s="60"/>
      <c r="AF2" s="61"/>
      <c r="AG2" s="59"/>
      <c r="AH2" s="59"/>
      <c r="AI2" s="59"/>
      <c r="AJ2" s="60"/>
      <c r="AK2" s="62"/>
      <c r="AL2" s="62"/>
      <c r="AM2" s="62"/>
      <c r="AN2" s="62"/>
      <c r="AO2" s="62"/>
      <c r="AP2" s="62"/>
      <c r="AQ2" s="63"/>
      <c r="AR2" s="62"/>
      <c r="AS2" s="62"/>
      <c r="AT2" s="63"/>
      <c r="AU2" s="59"/>
      <c r="AV2" s="59"/>
      <c r="AW2" s="59"/>
      <c r="AX2" s="59"/>
      <c r="AY2" s="59"/>
      <c r="AZ2" s="59"/>
      <c r="BA2" s="60"/>
      <c r="BB2" s="64"/>
      <c r="BC2" s="64"/>
      <c r="BD2" s="59"/>
      <c r="BE2" s="59"/>
      <c r="BF2" s="59"/>
      <c r="BG2" s="59"/>
      <c r="BH2" s="59"/>
      <c r="BI2" s="59"/>
      <c r="BJ2" s="59"/>
      <c r="BK2" s="59"/>
      <c r="BL2" s="57"/>
      <c r="BM2" s="57"/>
      <c r="BN2" s="57"/>
      <c r="BO2" s="57"/>
      <c r="BP2" s="57"/>
      <c r="BQ2" s="57"/>
      <c r="BR2" s="57"/>
      <c r="BS2" s="57"/>
      <c r="BT2" s="57"/>
      <c r="BU2" s="57"/>
      <c r="BV2" s="57"/>
      <c r="BW2" s="57"/>
      <c r="BX2" s="57"/>
      <c r="CA2" s="57"/>
      <c r="CB2" s="57"/>
      <c r="CC2" s="57"/>
      <c r="CD2" s="57"/>
      <c r="CE2" s="57"/>
      <c r="CF2" s="57"/>
      <c r="CG2" s="57"/>
      <c r="CH2" s="57"/>
      <c r="CI2" s="57"/>
      <c r="CJ2" s="57"/>
      <c r="CK2" s="57"/>
      <c r="CL2" s="57"/>
      <c r="CP2"/>
      <c r="CQ2"/>
      <c r="CR2"/>
      <c r="CS2"/>
      <c r="CT2"/>
      <c r="CU2"/>
      <c r="CV2"/>
      <c r="CW2"/>
      <c r="CX2"/>
      <c r="CY2"/>
      <c r="CZ2"/>
      <c r="EM2" s="57"/>
      <c r="EN2" s="57"/>
      <c r="EO2" s="57"/>
      <c r="EP2" s="57"/>
      <c r="EQ2" s="57"/>
      <c r="ER2" s="57"/>
      <c r="ES2" s="57"/>
      <c r="ET2" s="57"/>
      <c r="EU2" s="57"/>
      <c r="EV2" s="57"/>
      <c r="EW2" s="57"/>
      <c r="FG2" s="65"/>
      <c r="FH2" s="65"/>
      <c r="FL2" s="57"/>
      <c r="FX2" s="57"/>
      <c r="FY2" s="57"/>
      <c r="FZ2" s="57"/>
      <c r="GA2" s="66"/>
      <c r="GB2" s="66"/>
      <c r="GE2" s="66"/>
      <c r="GG2" s="57"/>
    </row>
    <row r="3" spans="1:189" s="56" customFormat="1" ht="18" customHeight="1" x14ac:dyDescent="0.3">
      <c r="A3" s="56" t="s">
        <v>1020</v>
      </c>
      <c r="B3" s="56" t="s">
        <v>1021</v>
      </c>
      <c r="C3" s="57">
        <v>900</v>
      </c>
      <c r="D3" s="57">
        <v>0.8</v>
      </c>
      <c r="E3" s="56">
        <f t="shared" ref="E3:E66" si="0">C3+273.15</f>
        <v>1173.1500000000001</v>
      </c>
      <c r="F3" s="58">
        <v>64.55</v>
      </c>
      <c r="G3" s="58"/>
      <c r="H3" s="58">
        <v>16.39</v>
      </c>
      <c r="I3" s="58">
        <v>1</v>
      </c>
      <c r="J3" s="58"/>
      <c r="K3" s="58">
        <v>0.65</v>
      </c>
      <c r="L3" s="58">
        <v>2.4</v>
      </c>
      <c r="M3" s="58">
        <v>3.55</v>
      </c>
      <c r="N3" s="58">
        <v>4.21</v>
      </c>
      <c r="O3" s="58"/>
      <c r="P3" s="58"/>
      <c r="Q3" s="58">
        <v>6.01</v>
      </c>
      <c r="S3" s="58">
        <v>45.12</v>
      </c>
      <c r="T3" s="58"/>
      <c r="U3" s="58">
        <v>13.06</v>
      </c>
      <c r="V3" s="58">
        <v>8.9700000000000006</v>
      </c>
      <c r="W3" s="58"/>
      <c r="X3" s="58">
        <v>15.29</v>
      </c>
      <c r="Y3" s="58">
        <v>11.6</v>
      </c>
      <c r="Z3" s="58">
        <v>2.31</v>
      </c>
      <c r="AA3" s="58">
        <v>1.0900000000000001</v>
      </c>
      <c r="AB3" s="58"/>
      <c r="AD3" s="59"/>
      <c r="AE3" s="60"/>
      <c r="AF3" s="61"/>
      <c r="AG3" s="59"/>
      <c r="AH3" s="59"/>
      <c r="AI3" s="59"/>
      <c r="AJ3" s="60"/>
      <c r="AK3" s="62"/>
      <c r="AL3" s="62"/>
      <c r="AM3" s="62"/>
      <c r="AN3" s="62"/>
      <c r="AO3" s="62"/>
      <c r="AP3" s="62"/>
      <c r="AQ3" s="63"/>
      <c r="AR3" s="62"/>
      <c r="AS3" s="62"/>
      <c r="AT3" s="63"/>
      <c r="AU3" s="59"/>
      <c r="AV3" s="59"/>
      <c r="AW3" s="59"/>
      <c r="AX3" s="59"/>
      <c r="AY3" s="59"/>
      <c r="AZ3" s="59"/>
      <c r="BA3" s="60"/>
      <c r="BB3" s="64"/>
      <c r="BC3" s="64"/>
      <c r="BD3" s="59"/>
      <c r="BE3" s="59"/>
      <c r="BF3" s="59"/>
      <c r="BG3" s="59"/>
      <c r="BH3" s="59"/>
      <c r="BI3" s="59"/>
      <c r="BJ3" s="59"/>
      <c r="BK3" s="59"/>
      <c r="BL3" s="57"/>
      <c r="BM3" s="57"/>
      <c r="BN3" s="57"/>
      <c r="BO3" s="57"/>
      <c r="BP3" s="57"/>
      <c r="BQ3" s="57"/>
      <c r="BR3" s="57"/>
      <c r="BS3" s="57"/>
      <c r="BT3" s="57"/>
      <c r="BU3" s="57"/>
      <c r="BV3" s="57"/>
      <c r="BW3" s="57"/>
      <c r="BX3" s="57"/>
      <c r="CA3" s="57"/>
      <c r="CB3" s="57"/>
      <c r="CC3" s="57"/>
      <c r="CD3" s="57"/>
      <c r="CE3" s="57"/>
      <c r="CF3" s="57"/>
      <c r="CG3" s="57"/>
      <c r="CH3" s="57"/>
      <c r="CI3" s="57"/>
      <c r="CJ3" s="57"/>
      <c r="CK3" s="57"/>
      <c r="CL3" s="57"/>
      <c r="CP3"/>
      <c r="CQ3"/>
      <c r="CR3"/>
      <c r="CS3"/>
      <c r="CT3"/>
      <c r="CU3"/>
      <c r="CV3"/>
      <c r="CW3"/>
      <c r="CX3"/>
      <c r="CY3"/>
      <c r="CZ3"/>
      <c r="EM3" s="57"/>
      <c r="EN3" s="57"/>
      <c r="EO3" s="57"/>
      <c r="EP3" s="57"/>
      <c r="EQ3" s="57"/>
      <c r="ER3" s="57"/>
      <c r="ES3" s="57"/>
      <c r="ET3" s="57"/>
      <c r="EU3" s="57"/>
      <c r="EV3" s="57"/>
      <c r="EW3" s="57"/>
      <c r="FG3" s="65"/>
      <c r="FH3" s="65"/>
      <c r="FL3" s="57"/>
      <c r="FX3" s="57"/>
      <c r="FY3" s="57"/>
      <c r="FZ3" s="57"/>
      <c r="GA3" s="66"/>
      <c r="GB3" s="66"/>
      <c r="GE3" s="66"/>
      <c r="GG3" s="57"/>
    </row>
    <row r="4" spans="1:189" s="56" customFormat="1" ht="18" customHeight="1" x14ac:dyDescent="0.3">
      <c r="A4" s="56" t="s">
        <v>1020</v>
      </c>
      <c r="B4" s="56" t="s">
        <v>1021</v>
      </c>
      <c r="C4" s="57">
        <v>900</v>
      </c>
      <c r="D4" s="57">
        <v>0.8</v>
      </c>
      <c r="E4" s="56">
        <f t="shared" si="0"/>
        <v>1173.1500000000001</v>
      </c>
      <c r="F4" s="58">
        <v>62.21</v>
      </c>
      <c r="G4" s="58"/>
      <c r="H4" s="58">
        <v>17.18</v>
      </c>
      <c r="I4" s="58">
        <v>1.62</v>
      </c>
      <c r="J4" s="58"/>
      <c r="K4" s="58">
        <v>0.75</v>
      </c>
      <c r="L4" s="58">
        <v>3.18</v>
      </c>
      <c r="M4" s="58">
        <v>3.67</v>
      </c>
      <c r="N4" s="58">
        <v>3.67</v>
      </c>
      <c r="O4" s="58"/>
      <c r="P4" s="58"/>
      <c r="Q4" s="58">
        <v>6.99</v>
      </c>
      <c r="S4" s="58">
        <v>42.56</v>
      </c>
      <c r="T4" s="58"/>
      <c r="U4" s="58">
        <v>13.86</v>
      </c>
      <c r="V4" s="58">
        <v>12.39</v>
      </c>
      <c r="W4" s="58"/>
      <c r="X4" s="58">
        <v>14.56</v>
      </c>
      <c r="Y4" s="58">
        <v>11.72</v>
      </c>
      <c r="Z4" s="58">
        <v>2.39</v>
      </c>
      <c r="AA4" s="58">
        <v>1.1200000000000001</v>
      </c>
      <c r="AB4" s="58"/>
      <c r="AD4" s="59"/>
      <c r="AE4" s="60"/>
      <c r="AF4" s="61"/>
      <c r="AG4" s="59"/>
      <c r="AH4" s="59"/>
      <c r="AI4" s="59"/>
      <c r="AJ4" s="60"/>
      <c r="AK4" s="62"/>
      <c r="AL4" s="62"/>
      <c r="AM4" s="62"/>
      <c r="AN4" s="62"/>
      <c r="AO4" s="62"/>
      <c r="AP4" s="62"/>
      <c r="AQ4" s="63"/>
      <c r="AR4" s="62"/>
      <c r="AS4" s="62"/>
      <c r="AT4" s="63"/>
      <c r="AU4" s="59"/>
      <c r="AV4" s="59"/>
      <c r="AW4" s="59"/>
      <c r="AX4" s="59"/>
      <c r="AY4" s="59"/>
      <c r="AZ4" s="59"/>
      <c r="BA4" s="60"/>
      <c r="BB4" s="64"/>
      <c r="BC4" s="64"/>
      <c r="BD4" s="59"/>
      <c r="BE4" s="59"/>
      <c r="BF4" s="59"/>
      <c r="BG4" s="59"/>
      <c r="BH4" s="59"/>
      <c r="BI4" s="59"/>
      <c r="BJ4" s="59"/>
      <c r="BK4" s="59"/>
      <c r="BL4" s="57"/>
      <c r="BM4" s="57"/>
      <c r="BN4" s="57"/>
      <c r="BO4" s="57"/>
      <c r="BP4" s="57"/>
      <c r="BQ4" s="57"/>
      <c r="BR4" s="57"/>
      <c r="BS4" s="57"/>
      <c r="BT4" s="57"/>
      <c r="BU4" s="57"/>
      <c r="BV4" s="57"/>
      <c r="BW4" s="57"/>
      <c r="BX4" s="57"/>
      <c r="CA4" s="57"/>
      <c r="CB4" s="57"/>
      <c r="CC4" s="57"/>
      <c r="CD4" s="57"/>
      <c r="CE4" s="57"/>
      <c r="CF4" s="57"/>
      <c r="CG4" s="57"/>
      <c r="CH4" s="57"/>
      <c r="CI4" s="57"/>
      <c r="CJ4" s="57"/>
      <c r="CK4" s="57"/>
      <c r="CL4" s="57"/>
      <c r="CP4"/>
      <c r="CQ4"/>
      <c r="CR4"/>
      <c r="CS4"/>
      <c r="CT4"/>
      <c r="CU4"/>
      <c r="CV4"/>
      <c r="CW4"/>
      <c r="CX4"/>
      <c r="CY4"/>
      <c r="CZ4"/>
      <c r="EM4" s="57"/>
      <c r="EN4" s="57"/>
      <c r="EO4" s="57"/>
      <c r="EP4" s="57"/>
      <c r="EQ4" s="57"/>
      <c r="ER4" s="57"/>
      <c r="ES4" s="57"/>
      <c r="ET4" s="57"/>
      <c r="EU4" s="57"/>
      <c r="EV4" s="57"/>
      <c r="EW4" s="57"/>
      <c r="FG4" s="65"/>
      <c r="FH4" s="65"/>
      <c r="FL4" s="57"/>
      <c r="FX4" s="57"/>
      <c r="FY4" s="57"/>
      <c r="FZ4" s="57"/>
      <c r="GA4" s="66"/>
      <c r="GB4" s="66"/>
      <c r="GE4" s="66"/>
      <c r="GG4" s="57"/>
    </row>
    <row r="5" spans="1:189" s="56" customFormat="1" ht="18" customHeight="1" x14ac:dyDescent="0.3">
      <c r="A5" s="56" t="s">
        <v>1022</v>
      </c>
      <c r="B5" s="56" t="s">
        <v>1021</v>
      </c>
      <c r="C5" s="57">
        <v>871</v>
      </c>
      <c r="D5" s="57">
        <v>0.98</v>
      </c>
      <c r="E5" s="56">
        <f t="shared" si="0"/>
        <v>1144.1500000000001</v>
      </c>
      <c r="F5" s="58">
        <v>74.17</v>
      </c>
      <c r="G5" s="58">
        <v>0.37</v>
      </c>
      <c r="H5" s="58">
        <v>11.81</v>
      </c>
      <c r="I5" s="58">
        <v>0.96</v>
      </c>
      <c r="J5" s="58">
        <v>0.03</v>
      </c>
      <c r="K5" s="58">
        <v>0.39</v>
      </c>
      <c r="L5" s="58">
        <v>1.49</v>
      </c>
      <c r="M5" s="58">
        <v>2.79</v>
      </c>
      <c r="N5" s="58">
        <v>4.18</v>
      </c>
      <c r="O5" s="58"/>
      <c r="P5" s="58"/>
      <c r="Q5" s="58">
        <v>3.8100000000000023</v>
      </c>
      <c r="S5" s="58">
        <v>45.65</v>
      </c>
      <c r="T5" s="58">
        <v>2.4</v>
      </c>
      <c r="U5" s="58">
        <v>10.29</v>
      </c>
      <c r="V5" s="58">
        <v>10.3</v>
      </c>
      <c r="W5" s="58">
        <v>0.28999999999999998</v>
      </c>
      <c r="X5" s="58">
        <v>15.47</v>
      </c>
      <c r="Y5" s="58">
        <v>11.01</v>
      </c>
      <c r="Z5" s="58">
        <v>1.84</v>
      </c>
      <c r="AA5" s="58">
        <v>0.55000000000000004</v>
      </c>
      <c r="AB5" s="58"/>
      <c r="AD5" s="59"/>
      <c r="AE5" s="60"/>
      <c r="AF5" s="61"/>
      <c r="AG5" s="59"/>
      <c r="AH5" s="59"/>
      <c r="AI5" s="59"/>
      <c r="AJ5" s="60"/>
      <c r="AK5" s="62"/>
      <c r="AL5" s="62"/>
      <c r="AM5" s="62"/>
      <c r="AN5" s="62"/>
      <c r="AO5" s="62"/>
      <c r="AP5" s="62"/>
      <c r="AQ5" s="63"/>
      <c r="AR5" s="62"/>
      <c r="AS5" s="62"/>
      <c r="AT5" s="63"/>
      <c r="AU5" s="59"/>
      <c r="AV5" s="59"/>
      <c r="AW5" s="59"/>
      <c r="AX5" s="59"/>
      <c r="AY5" s="59"/>
      <c r="AZ5" s="59"/>
      <c r="BA5" s="60"/>
      <c r="BB5" s="64"/>
      <c r="BC5" s="64"/>
      <c r="BD5" s="59"/>
      <c r="BE5" s="59"/>
      <c r="BF5" s="59"/>
      <c r="BG5" s="59"/>
      <c r="BH5" s="59"/>
      <c r="BI5" s="59"/>
      <c r="BJ5" s="59"/>
      <c r="BK5" s="59"/>
      <c r="BL5" s="57"/>
      <c r="BM5" s="57"/>
      <c r="BN5" s="57"/>
      <c r="BO5" s="57"/>
      <c r="BP5" s="57"/>
      <c r="BQ5" s="57"/>
      <c r="BR5" s="57"/>
      <c r="BS5" s="57"/>
      <c r="BT5" s="57"/>
      <c r="BU5" s="57"/>
      <c r="BV5" s="57"/>
      <c r="BW5" s="57"/>
      <c r="BX5" s="57"/>
      <c r="CA5" s="57"/>
      <c r="CB5" s="57"/>
      <c r="CC5" s="57"/>
      <c r="CD5" s="57"/>
      <c r="CE5" s="57"/>
      <c r="CF5" s="57"/>
      <c r="CG5" s="57"/>
      <c r="CH5" s="57"/>
      <c r="CI5" s="57"/>
      <c r="CJ5" s="57"/>
      <c r="CK5" s="57"/>
      <c r="CL5" s="57"/>
      <c r="CP5"/>
      <c r="CQ5"/>
      <c r="CR5"/>
      <c r="CS5"/>
      <c r="CT5"/>
      <c r="CU5"/>
      <c r="CV5"/>
      <c r="CW5"/>
      <c r="CX5"/>
      <c r="CY5"/>
      <c r="CZ5"/>
      <c r="EM5" s="57"/>
      <c r="EN5" s="57"/>
      <c r="EO5" s="57"/>
      <c r="EP5" s="57"/>
      <c r="EQ5" s="57"/>
      <c r="ER5" s="57"/>
      <c r="ES5" s="57"/>
      <c r="ET5" s="57"/>
      <c r="EU5" s="57"/>
      <c r="EV5" s="57"/>
      <c r="EW5" s="57"/>
      <c r="FG5" s="65"/>
      <c r="FH5" s="65"/>
      <c r="FL5" s="57"/>
      <c r="FX5" s="57"/>
      <c r="FY5" s="57"/>
      <c r="FZ5" s="57"/>
      <c r="GA5" s="66"/>
      <c r="GB5" s="66"/>
      <c r="GE5" s="66"/>
      <c r="GG5" s="57"/>
    </row>
    <row r="6" spans="1:189" s="56" customFormat="1" ht="18" customHeight="1" x14ac:dyDescent="0.3">
      <c r="A6" s="56" t="s">
        <v>1022</v>
      </c>
      <c r="B6" s="56" t="s">
        <v>1021</v>
      </c>
      <c r="C6" s="57">
        <v>819</v>
      </c>
      <c r="D6" s="57">
        <v>0.98</v>
      </c>
      <c r="E6" s="56">
        <f t="shared" si="0"/>
        <v>1092.1500000000001</v>
      </c>
      <c r="F6" s="58">
        <v>75.2</v>
      </c>
      <c r="G6" s="58">
        <v>0.17</v>
      </c>
      <c r="H6" s="58">
        <v>10.98</v>
      </c>
      <c r="I6" s="58">
        <v>0.74</v>
      </c>
      <c r="J6" s="58">
        <v>0.03</v>
      </c>
      <c r="K6" s="58">
        <v>0.24</v>
      </c>
      <c r="L6" s="58">
        <v>1.05</v>
      </c>
      <c r="M6" s="58">
        <v>2.57</v>
      </c>
      <c r="N6" s="58">
        <v>4.37</v>
      </c>
      <c r="O6" s="58"/>
      <c r="P6" s="58"/>
      <c r="Q6" s="58">
        <v>4.6500000000000057</v>
      </c>
      <c r="S6" s="58">
        <v>48.43</v>
      </c>
      <c r="T6" s="58">
        <v>1.6</v>
      </c>
      <c r="U6" s="58">
        <v>9.15</v>
      </c>
      <c r="V6" s="58">
        <v>10.08</v>
      </c>
      <c r="W6" s="58">
        <v>0.38</v>
      </c>
      <c r="X6" s="58">
        <v>14.66</v>
      </c>
      <c r="Y6" s="58">
        <v>10.69</v>
      </c>
      <c r="Z6" s="58">
        <v>1.39</v>
      </c>
      <c r="AA6" s="58">
        <v>0.66</v>
      </c>
      <c r="AB6" s="58"/>
      <c r="AD6" s="59"/>
      <c r="AE6" s="60"/>
      <c r="AF6" s="61"/>
      <c r="AG6" s="59"/>
      <c r="AH6" s="59"/>
      <c r="AI6" s="59"/>
      <c r="AJ6" s="60"/>
      <c r="AK6" s="62"/>
      <c r="AL6" s="62"/>
      <c r="AM6" s="62"/>
      <c r="AN6" s="62"/>
      <c r="AO6" s="62"/>
      <c r="AP6" s="62"/>
      <c r="AQ6" s="63"/>
      <c r="AR6" s="62"/>
      <c r="AS6" s="62"/>
      <c r="AT6" s="63"/>
      <c r="AU6" s="59"/>
      <c r="AV6" s="59"/>
      <c r="AW6" s="59"/>
      <c r="AX6" s="59"/>
      <c r="AY6" s="59"/>
      <c r="AZ6" s="59"/>
      <c r="BA6" s="60"/>
      <c r="BB6" s="64"/>
      <c r="BC6" s="64"/>
      <c r="BD6" s="59"/>
      <c r="BE6" s="59"/>
      <c r="BF6" s="59"/>
      <c r="BG6" s="59"/>
      <c r="BH6" s="59"/>
      <c r="BI6" s="59"/>
      <c r="BJ6" s="59"/>
      <c r="BK6" s="59"/>
      <c r="BL6" s="57"/>
      <c r="BM6" s="57"/>
      <c r="BN6" s="57"/>
      <c r="BO6" s="57"/>
      <c r="BP6" s="57"/>
      <c r="BQ6" s="57"/>
      <c r="BR6" s="57"/>
      <c r="BS6" s="57"/>
      <c r="BT6" s="57"/>
      <c r="BU6" s="57"/>
      <c r="BV6" s="57"/>
      <c r="BW6" s="57"/>
      <c r="BX6" s="57"/>
      <c r="CA6" s="57"/>
      <c r="CB6" s="57"/>
      <c r="CC6" s="57"/>
      <c r="CD6" s="57"/>
      <c r="CE6" s="57"/>
      <c r="CF6" s="57"/>
      <c r="CG6" s="57"/>
      <c r="CH6" s="57"/>
      <c r="CI6" s="57"/>
      <c r="CJ6" s="57"/>
      <c r="CK6" s="57"/>
      <c r="CL6" s="57"/>
      <c r="CP6"/>
      <c r="CQ6"/>
      <c r="CR6"/>
      <c r="CS6"/>
      <c r="CT6"/>
      <c r="CU6"/>
      <c r="CV6"/>
      <c r="CW6"/>
      <c r="CX6"/>
      <c r="CY6"/>
      <c r="CZ6"/>
      <c r="EM6" s="57"/>
      <c r="EN6" s="57"/>
      <c r="EO6" s="57"/>
      <c r="EP6" s="57"/>
      <c r="EQ6" s="57"/>
      <c r="ER6" s="57"/>
      <c r="ES6" s="57"/>
      <c r="ET6" s="57"/>
      <c r="EU6" s="57"/>
      <c r="EV6" s="57"/>
      <c r="EW6" s="57"/>
      <c r="FG6" s="65"/>
      <c r="FH6" s="65"/>
      <c r="FL6" s="57"/>
      <c r="FX6" s="57"/>
      <c r="FY6" s="57"/>
      <c r="FZ6" s="57"/>
      <c r="GA6" s="66"/>
      <c r="GB6" s="66"/>
      <c r="GE6" s="66"/>
      <c r="GG6" s="57"/>
    </row>
    <row r="7" spans="1:189" s="56" customFormat="1" ht="18" customHeight="1" x14ac:dyDescent="0.3">
      <c r="A7" s="56" t="s">
        <v>1023</v>
      </c>
      <c r="B7" s="56" t="s">
        <v>1021</v>
      </c>
      <c r="C7" s="57">
        <v>830</v>
      </c>
      <c r="D7" s="57">
        <v>1.3</v>
      </c>
      <c r="E7" s="56">
        <f t="shared" si="0"/>
        <v>1103.1500000000001</v>
      </c>
      <c r="F7" s="58">
        <v>73.688999999999993</v>
      </c>
      <c r="G7" s="58">
        <v>0.22011</v>
      </c>
      <c r="H7" s="58">
        <v>12.3453</v>
      </c>
      <c r="I7" s="58">
        <v>1.35894</v>
      </c>
      <c r="J7" s="58">
        <v>9.5699999999999993E-2</v>
      </c>
      <c r="K7" s="58">
        <v>0.34451999999999999</v>
      </c>
      <c r="L7" s="58">
        <v>2.2010999999999998</v>
      </c>
      <c r="M7" s="58">
        <v>3.5696099999999999</v>
      </c>
      <c r="N7" s="58">
        <v>1.86615</v>
      </c>
      <c r="O7" s="58"/>
      <c r="P7" s="58"/>
      <c r="Q7" s="58">
        <v>4.3</v>
      </c>
      <c r="S7" s="58">
        <v>48.11</v>
      </c>
      <c r="T7" s="58">
        <v>1.0900000000000001</v>
      </c>
      <c r="U7" s="58">
        <v>6.53</v>
      </c>
      <c r="V7" s="58">
        <v>14.5</v>
      </c>
      <c r="W7" s="58"/>
      <c r="X7" s="58">
        <v>15.86</v>
      </c>
      <c r="Y7" s="58">
        <v>9.27</v>
      </c>
      <c r="Z7" s="58">
        <v>1.0900000000000001</v>
      </c>
      <c r="AA7" s="58">
        <v>0.12</v>
      </c>
      <c r="AB7" s="58"/>
      <c r="AD7" s="59"/>
      <c r="AE7" s="60"/>
      <c r="AF7" s="61"/>
      <c r="AG7" s="59"/>
      <c r="AH7" s="59"/>
      <c r="AI7" s="59"/>
      <c r="AJ7" s="60"/>
      <c r="AK7" s="62"/>
      <c r="AL7" s="62"/>
      <c r="AM7" s="62"/>
      <c r="AN7" s="62"/>
      <c r="AO7" s="62"/>
      <c r="AP7" s="62"/>
      <c r="AQ7" s="63"/>
      <c r="AR7" s="62"/>
      <c r="AS7" s="62"/>
      <c r="AT7" s="63"/>
      <c r="AU7" s="59"/>
      <c r="AV7" s="59"/>
      <c r="AW7" s="59"/>
      <c r="AX7" s="59"/>
      <c r="AY7" s="59"/>
      <c r="AZ7" s="59"/>
      <c r="BA7" s="60"/>
      <c r="BB7" s="64"/>
      <c r="BC7" s="64"/>
      <c r="BD7" s="59"/>
      <c r="BE7" s="59"/>
      <c r="BF7" s="59"/>
      <c r="BG7" s="59"/>
      <c r="BH7" s="59"/>
      <c r="BI7" s="59"/>
      <c r="BJ7" s="59"/>
      <c r="BK7" s="59"/>
      <c r="BL7" s="57"/>
      <c r="BM7" s="57"/>
      <c r="BN7" s="57"/>
      <c r="BO7" s="57"/>
      <c r="BP7" s="57"/>
      <c r="BQ7" s="57"/>
      <c r="BR7" s="57"/>
      <c r="BS7" s="57"/>
      <c r="BT7" s="57"/>
      <c r="BU7" s="57"/>
      <c r="BV7" s="57"/>
      <c r="BW7" s="57"/>
      <c r="BX7" s="57"/>
      <c r="CA7" s="57"/>
      <c r="CB7" s="57"/>
      <c r="CC7" s="57"/>
      <c r="CD7" s="57"/>
      <c r="CE7" s="57"/>
      <c r="CF7" s="57"/>
      <c r="CG7" s="57"/>
      <c r="CH7" s="57"/>
      <c r="CI7" s="57"/>
      <c r="CJ7" s="57"/>
      <c r="CK7" s="57"/>
      <c r="CL7" s="57"/>
      <c r="CP7"/>
      <c r="CQ7"/>
      <c r="CR7"/>
      <c r="CS7"/>
      <c r="CT7"/>
      <c r="CU7"/>
      <c r="CV7"/>
      <c r="CW7"/>
      <c r="CX7"/>
      <c r="CY7"/>
      <c r="CZ7"/>
      <c r="EM7" s="57"/>
      <c r="EN7" s="57"/>
      <c r="EO7" s="57"/>
      <c r="EP7" s="57"/>
      <c r="EQ7" s="57"/>
      <c r="ER7" s="57"/>
      <c r="ES7" s="57"/>
      <c r="ET7" s="57"/>
      <c r="EU7" s="57"/>
      <c r="EV7" s="57"/>
      <c r="EW7" s="57"/>
      <c r="FG7" s="65"/>
      <c r="FH7" s="65"/>
      <c r="FL7" s="57"/>
      <c r="FX7" s="57"/>
      <c r="FY7" s="57"/>
      <c r="FZ7" s="57"/>
      <c r="GA7" s="66"/>
      <c r="GB7" s="66"/>
      <c r="GE7" s="66"/>
      <c r="GG7" s="57"/>
    </row>
    <row r="8" spans="1:189" s="56" customFormat="1" ht="18" customHeight="1" x14ac:dyDescent="0.3">
      <c r="A8" s="56" t="s">
        <v>1024</v>
      </c>
      <c r="B8" s="56" t="s">
        <v>1021</v>
      </c>
      <c r="C8" s="57">
        <v>825</v>
      </c>
      <c r="D8" s="57">
        <v>1.3</v>
      </c>
      <c r="E8" s="56">
        <f t="shared" si="0"/>
        <v>1098.1500000000001</v>
      </c>
      <c r="F8" s="58">
        <v>71.81</v>
      </c>
      <c r="G8" s="58">
        <v>0.27</v>
      </c>
      <c r="H8" s="58">
        <v>12.05</v>
      </c>
      <c r="I8" s="58">
        <v>1.67</v>
      </c>
      <c r="J8" s="58">
        <v>0.05</v>
      </c>
      <c r="K8" s="58">
        <v>0.27</v>
      </c>
      <c r="L8" s="58">
        <v>2.11</v>
      </c>
      <c r="M8" s="58">
        <v>4.0999999999999996</v>
      </c>
      <c r="N8" s="58">
        <v>1.88</v>
      </c>
      <c r="O8" s="58"/>
      <c r="P8" s="58"/>
      <c r="Q8" s="58">
        <v>5.7900000000000205</v>
      </c>
      <c r="S8" s="58">
        <v>47.49</v>
      </c>
      <c r="T8" s="58">
        <v>1.38</v>
      </c>
      <c r="U8" s="58">
        <v>6.96</v>
      </c>
      <c r="V8" s="58">
        <v>15.19</v>
      </c>
      <c r="W8" s="58">
        <v>0.57999999999999996</v>
      </c>
      <c r="X8" s="58">
        <v>14.28</v>
      </c>
      <c r="Y8" s="58">
        <v>11.14</v>
      </c>
      <c r="Z8" s="58">
        <v>1.28</v>
      </c>
      <c r="AA8" s="58">
        <v>0.15</v>
      </c>
      <c r="AB8" s="58">
        <v>0.03</v>
      </c>
      <c r="AD8" s="59"/>
      <c r="AE8" s="60"/>
      <c r="AF8" s="61"/>
      <c r="AG8" s="59"/>
      <c r="AH8" s="59"/>
      <c r="AI8" s="59"/>
      <c r="AJ8" s="60"/>
      <c r="AK8" s="62"/>
      <c r="AL8" s="62"/>
      <c r="AM8" s="62"/>
      <c r="AN8" s="62"/>
      <c r="AO8" s="62"/>
      <c r="AP8" s="62"/>
      <c r="AQ8" s="63"/>
      <c r="AR8" s="62"/>
      <c r="AS8" s="62"/>
      <c r="AT8" s="63"/>
      <c r="AU8" s="59"/>
      <c r="AV8" s="59"/>
      <c r="AW8" s="59"/>
      <c r="AX8" s="59"/>
      <c r="AY8" s="59"/>
      <c r="AZ8" s="59"/>
      <c r="BA8" s="60"/>
      <c r="BB8" s="64"/>
      <c r="BC8" s="64"/>
      <c r="BD8" s="59"/>
      <c r="BE8" s="59"/>
      <c r="BF8" s="59"/>
      <c r="BG8" s="59"/>
      <c r="BH8" s="59"/>
      <c r="BI8" s="59"/>
      <c r="BJ8" s="59"/>
      <c r="BK8" s="59"/>
      <c r="BL8" s="57"/>
      <c r="BM8" s="57"/>
      <c r="BN8" s="57"/>
      <c r="BO8" s="57"/>
      <c r="BP8" s="57"/>
      <c r="BQ8" s="57"/>
      <c r="BR8" s="57"/>
      <c r="BS8" s="57"/>
      <c r="BT8" s="57"/>
      <c r="BU8" s="57"/>
      <c r="BV8" s="57"/>
      <c r="BW8" s="57"/>
      <c r="BX8" s="57"/>
      <c r="CA8" s="57"/>
      <c r="CB8" s="57"/>
      <c r="CC8" s="57"/>
      <c r="CD8" s="57"/>
      <c r="CE8" s="57"/>
      <c r="CF8" s="57"/>
      <c r="CG8" s="57"/>
      <c r="CH8" s="57"/>
      <c r="CI8" s="57"/>
      <c r="CJ8" s="57"/>
      <c r="CK8" s="57"/>
      <c r="CL8" s="57"/>
      <c r="CP8"/>
      <c r="CQ8"/>
      <c r="CR8"/>
      <c r="CS8"/>
      <c r="CT8"/>
      <c r="CU8"/>
      <c r="CV8"/>
      <c r="CW8"/>
      <c r="CX8"/>
      <c r="CY8"/>
      <c r="CZ8"/>
      <c r="EM8" s="57"/>
      <c r="EN8" s="57"/>
      <c r="EO8" s="57"/>
      <c r="EP8" s="57"/>
      <c r="EQ8" s="57"/>
      <c r="ER8" s="57"/>
      <c r="ES8" s="57"/>
      <c r="ET8" s="57"/>
      <c r="EU8" s="57"/>
      <c r="EV8" s="57"/>
      <c r="EW8" s="57"/>
      <c r="FG8" s="65"/>
      <c r="FH8" s="65"/>
      <c r="FL8" s="57"/>
      <c r="FX8" s="57"/>
      <c r="FY8" s="57"/>
      <c r="FZ8" s="57"/>
      <c r="GA8" s="66"/>
      <c r="GB8" s="66"/>
      <c r="GE8" s="66"/>
      <c r="GG8" s="57"/>
    </row>
    <row r="9" spans="1:189" s="56" customFormat="1" ht="18" customHeight="1" x14ac:dyDescent="0.3">
      <c r="A9" s="56" t="s">
        <v>1025</v>
      </c>
      <c r="B9" s="56" t="s">
        <v>1021</v>
      </c>
      <c r="C9" s="57">
        <v>925</v>
      </c>
      <c r="D9" s="57">
        <v>1.3239999999999998</v>
      </c>
      <c r="E9" s="56">
        <f t="shared" si="0"/>
        <v>1198.1500000000001</v>
      </c>
      <c r="F9" s="58">
        <v>64.28</v>
      </c>
      <c r="G9" s="58">
        <v>0.63</v>
      </c>
      <c r="H9" s="58">
        <v>15.49</v>
      </c>
      <c r="I9" s="58">
        <v>3.06</v>
      </c>
      <c r="J9" s="58">
        <v>0.05</v>
      </c>
      <c r="K9" s="58">
        <v>2.12</v>
      </c>
      <c r="L9" s="58">
        <v>3.38</v>
      </c>
      <c r="M9" s="58">
        <v>4.34</v>
      </c>
      <c r="N9" s="58">
        <v>2.27</v>
      </c>
      <c r="O9" s="58">
        <v>0.04</v>
      </c>
      <c r="P9" s="58"/>
      <c r="Q9" s="58">
        <v>4.42</v>
      </c>
      <c r="S9" s="58">
        <v>43.85</v>
      </c>
      <c r="T9" s="58">
        <v>2.39</v>
      </c>
      <c r="U9" s="58">
        <v>11.1</v>
      </c>
      <c r="V9" s="58">
        <v>6.36</v>
      </c>
      <c r="W9" s="58">
        <v>0.13</v>
      </c>
      <c r="X9" s="58">
        <v>16.11</v>
      </c>
      <c r="Y9" s="58">
        <v>11.12</v>
      </c>
      <c r="Z9" s="58">
        <v>2.2599999999999998</v>
      </c>
      <c r="AA9" s="58">
        <v>0.38</v>
      </c>
      <c r="AB9" s="58">
        <v>0.16</v>
      </c>
      <c r="AD9" s="59"/>
      <c r="AE9" s="60"/>
      <c r="AF9" s="61"/>
      <c r="AG9" s="59"/>
      <c r="AH9" s="59"/>
      <c r="AI9" s="59"/>
      <c r="AJ9" s="60"/>
      <c r="AK9" s="62"/>
      <c r="AL9" s="62"/>
      <c r="AM9" s="62"/>
      <c r="AN9" s="62"/>
      <c r="AO9" s="62"/>
      <c r="AP9" s="62"/>
      <c r="AQ9" s="63"/>
      <c r="AR9" s="62"/>
      <c r="AS9" s="62"/>
      <c r="AT9" s="63"/>
      <c r="AU9" s="59"/>
      <c r="AV9" s="59"/>
      <c r="AW9" s="59"/>
      <c r="AX9" s="59"/>
      <c r="AY9" s="59"/>
      <c r="AZ9" s="59"/>
      <c r="BA9" s="60"/>
      <c r="BB9" s="64"/>
      <c r="BC9" s="64"/>
      <c r="BD9" s="59"/>
      <c r="BE9" s="59"/>
      <c r="BF9" s="59"/>
      <c r="BG9" s="59"/>
      <c r="BH9" s="59"/>
      <c r="BI9" s="59"/>
      <c r="BJ9" s="59"/>
      <c r="BK9" s="59"/>
      <c r="BL9" s="57"/>
      <c r="BM9" s="57"/>
      <c r="BN9" s="57"/>
      <c r="BO9" s="57"/>
      <c r="BP9" s="57"/>
      <c r="BQ9" s="57"/>
      <c r="BR9" s="57"/>
      <c r="BS9" s="57"/>
      <c r="BT9" s="57"/>
      <c r="BU9" s="57"/>
      <c r="BV9" s="57"/>
      <c r="BW9" s="57"/>
      <c r="BX9" s="57"/>
      <c r="CA9" s="57"/>
      <c r="CB9" s="57"/>
      <c r="CC9" s="57"/>
      <c r="CD9" s="57"/>
      <c r="CE9" s="57"/>
      <c r="CF9" s="57"/>
      <c r="CG9" s="57"/>
      <c r="CH9" s="57"/>
      <c r="CI9" s="57"/>
      <c r="CJ9" s="57"/>
      <c r="CK9" s="57"/>
      <c r="CL9" s="57"/>
      <c r="CP9"/>
      <c r="CQ9"/>
      <c r="CR9"/>
      <c r="CS9"/>
      <c r="CT9"/>
      <c r="CU9"/>
      <c r="CV9"/>
      <c r="CW9"/>
      <c r="CX9"/>
      <c r="CY9"/>
      <c r="CZ9"/>
      <c r="EM9" s="57"/>
      <c r="EN9" s="57"/>
      <c r="EO9" s="57"/>
      <c r="EP9" s="57"/>
      <c r="EQ9" s="57"/>
      <c r="ER9" s="57"/>
      <c r="ES9" s="57"/>
      <c r="ET9" s="57"/>
      <c r="EU9" s="57"/>
      <c r="EV9" s="57"/>
      <c r="EW9" s="57"/>
      <c r="FG9" s="65"/>
      <c r="FH9" s="65"/>
      <c r="FL9" s="57"/>
      <c r="FX9" s="57"/>
      <c r="FY9" s="57"/>
      <c r="FZ9" s="57"/>
      <c r="GA9" s="66"/>
      <c r="GB9" s="66"/>
      <c r="GE9" s="66"/>
      <c r="GG9" s="57"/>
    </row>
    <row r="10" spans="1:189" s="56" customFormat="1" ht="18" customHeight="1" x14ac:dyDescent="0.3">
      <c r="A10" s="56" t="s">
        <v>1025</v>
      </c>
      <c r="B10" s="56" t="s">
        <v>1021</v>
      </c>
      <c r="C10" s="57">
        <v>909</v>
      </c>
      <c r="D10" s="57">
        <v>1.41</v>
      </c>
      <c r="E10" s="56">
        <f t="shared" si="0"/>
        <v>1182.1500000000001</v>
      </c>
      <c r="F10" s="58">
        <v>65.97</v>
      </c>
      <c r="G10" s="58">
        <v>0.48</v>
      </c>
      <c r="H10" s="58">
        <v>14.71</v>
      </c>
      <c r="I10" s="58">
        <v>2.4489999999999998</v>
      </c>
      <c r="J10" s="58">
        <v>0.02</v>
      </c>
      <c r="K10" s="58">
        <v>0.57999999999999996</v>
      </c>
      <c r="L10" s="58">
        <v>2.0099999999999998</v>
      </c>
      <c r="M10" s="58">
        <v>4.6500000000000004</v>
      </c>
      <c r="N10" s="58">
        <v>2.63</v>
      </c>
      <c r="O10" s="58">
        <v>0.03</v>
      </c>
      <c r="P10" s="58"/>
      <c r="Q10" s="58">
        <v>4.6500000000000004</v>
      </c>
      <c r="S10" s="58">
        <v>45.46</v>
      </c>
      <c r="T10" s="58">
        <v>1.36</v>
      </c>
      <c r="U10" s="58">
        <v>10.64</v>
      </c>
      <c r="V10" s="58">
        <v>6.04</v>
      </c>
      <c r="W10" s="58">
        <v>0.1</v>
      </c>
      <c r="X10" s="58">
        <v>15.7</v>
      </c>
      <c r="Y10" s="58">
        <v>9.64</v>
      </c>
      <c r="Z10" s="58">
        <v>1.9</v>
      </c>
      <c r="AA10" s="58">
        <v>0.45</v>
      </c>
      <c r="AB10" s="58">
        <v>0.06</v>
      </c>
      <c r="AD10" s="59"/>
      <c r="AE10" s="60"/>
      <c r="AF10" s="61"/>
      <c r="AG10" s="59"/>
      <c r="AH10" s="59"/>
      <c r="AI10" s="59"/>
      <c r="AJ10" s="60"/>
      <c r="AK10" s="62"/>
      <c r="AL10" s="62"/>
      <c r="AM10" s="62"/>
      <c r="AN10" s="62"/>
      <c r="AO10" s="62"/>
      <c r="AP10" s="62"/>
      <c r="AQ10" s="63"/>
      <c r="AR10" s="62"/>
      <c r="AS10" s="62"/>
      <c r="AT10" s="63"/>
      <c r="AU10" s="59"/>
      <c r="AV10" s="59"/>
      <c r="AW10" s="59"/>
      <c r="AX10" s="59"/>
      <c r="AY10" s="59"/>
      <c r="AZ10" s="59"/>
      <c r="BA10" s="60"/>
      <c r="BB10" s="64"/>
      <c r="BC10" s="64"/>
      <c r="BD10" s="59"/>
      <c r="BE10" s="59"/>
      <c r="BF10" s="59"/>
      <c r="BG10" s="59"/>
      <c r="BH10" s="59"/>
      <c r="BI10" s="59"/>
      <c r="BJ10" s="59"/>
      <c r="BK10" s="59"/>
      <c r="BL10" s="57"/>
      <c r="BM10" s="57"/>
      <c r="BN10" s="57"/>
      <c r="BO10" s="57"/>
      <c r="BP10" s="57"/>
      <c r="BQ10" s="57"/>
      <c r="BR10" s="57"/>
      <c r="BS10" s="57"/>
      <c r="BT10" s="57"/>
      <c r="BU10" s="57"/>
      <c r="BV10" s="57"/>
      <c r="BW10" s="57"/>
      <c r="BX10" s="57"/>
      <c r="CA10" s="57"/>
      <c r="CB10" s="57"/>
      <c r="CC10" s="57"/>
      <c r="CD10" s="57"/>
      <c r="CE10" s="57"/>
      <c r="CF10" s="57"/>
      <c r="CG10" s="57"/>
      <c r="CH10" s="57"/>
      <c r="CI10" s="57"/>
      <c r="CJ10" s="57"/>
      <c r="CK10" s="57"/>
      <c r="CL10" s="57"/>
      <c r="CP10"/>
      <c r="CQ10"/>
      <c r="CR10"/>
      <c r="CS10"/>
      <c r="CT10"/>
      <c r="CU10"/>
      <c r="CV10"/>
      <c r="CW10"/>
      <c r="CX10"/>
      <c r="CY10"/>
      <c r="CZ10"/>
      <c r="EM10" s="57"/>
      <c r="EN10" s="57"/>
      <c r="EO10" s="57"/>
      <c r="EP10" s="57"/>
      <c r="EQ10" s="57"/>
      <c r="ER10" s="57"/>
      <c r="ES10" s="57"/>
      <c r="ET10" s="57"/>
      <c r="EU10" s="57"/>
      <c r="EV10" s="57"/>
      <c r="EW10" s="57"/>
      <c r="FG10" s="65"/>
      <c r="FH10" s="65"/>
      <c r="FL10" s="57"/>
      <c r="FX10" s="57"/>
      <c r="FY10" s="57"/>
      <c r="FZ10" s="57"/>
      <c r="GA10" s="66"/>
      <c r="GB10" s="66"/>
      <c r="GE10" s="66"/>
      <c r="GG10" s="57"/>
    </row>
    <row r="11" spans="1:189" s="56" customFormat="1" ht="18" customHeight="1" x14ac:dyDescent="0.3">
      <c r="A11" s="56" t="s">
        <v>1026</v>
      </c>
      <c r="B11" s="56" t="s">
        <v>1021</v>
      </c>
      <c r="C11" s="57">
        <v>850</v>
      </c>
      <c r="D11" s="57">
        <v>1.5</v>
      </c>
      <c r="E11" s="56">
        <f t="shared" si="0"/>
        <v>1123.1500000000001</v>
      </c>
      <c r="F11" s="58">
        <v>69.3</v>
      </c>
      <c r="G11" s="58">
        <v>0.34</v>
      </c>
      <c r="H11" s="58">
        <v>13.75</v>
      </c>
      <c r="I11" s="58">
        <v>1.95</v>
      </c>
      <c r="J11" s="58">
        <v>0.04</v>
      </c>
      <c r="K11" s="58">
        <v>0.43</v>
      </c>
      <c r="L11" s="58">
        <v>1.87</v>
      </c>
      <c r="M11" s="58">
        <v>4.72</v>
      </c>
      <c r="N11" s="58">
        <v>2.06</v>
      </c>
      <c r="O11" s="58"/>
      <c r="P11" s="58"/>
      <c r="Q11" s="58">
        <v>5.2</v>
      </c>
      <c r="S11" s="58">
        <v>43.5</v>
      </c>
      <c r="T11" s="58">
        <v>2.4300000000000002</v>
      </c>
      <c r="U11" s="58">
        <v>11.17</v>
      </c>
      <c r="V11" s="58">
        <v>15.2</v>
      </c>
      <c r="W11" s="58">
        <v>0.19</v>
      </c>
      <c r="X11" s="58">
        <v>12.68</v>
      </c>
      <c r="Y11" s="58">
        <v>10.75</v>
      </c>
      <c r="Z11" s="58">
        <v>2.14</v>
      </c>
      <c r="AA11" s="58">
        <v>0.31</v>
      </c>
      <c r="AB11" s="58"/>
      <c r="AD11" s="59"/>
      <c r="AE11" s="60"/>
      <c r="AF11" s="61"/>
      <c r="AG11" s="59"/>
      <c r="AH11" s="59"/>
      <c r="AI11" s="59"/>
      <c r="AJ11" s="60"/>
      <c r="AK11" s="62"/>
      <c r="AL11" s="62"/>
      <c r="AM11" s="62"/>
      <c r="AN11" s="62"/>
      <c r="AO11" s="62"/>
      <c r="AP11" s="62"/>
      <c r="AQ11" s="63"/>
      <c r="AR11" s="62"/>
      <c r="AS11" s="62"/>
      <c r="AT11" s="63"/>
      <c r="AU11" s="59"/>
      <c r="AV11" s="59"/>
      <c r="AW11" s="59"/>
      <c r="AX11" s="59"/>
      <c r="AY11" s="59"/>
      <c r="AZ11" s="59"/>
      <c r="BA11" s="60"/>
      <c r="BB11" s="64"/>
      <c r="BC11" s="64"/>
      <c r="BD11" s="59"/>
      <c r="BE11" s="59"/>
      <c r="BF11" s="59"/>
      <c r="BG11" s="59"/>
      <c r="BH11" s="59"/>
      <c r="BI11" s="59"/>
      <c r="BJ11" s="59"/>
      <c r="BK11" s="59"/>
      <c r="BL11" s="57"/>
      <c r="BM11" s="57"/>
      <c r="BN11" s="57"/>
      <c r="BO11" s="57"/>
      <c r="BP11" s="57"/>
      <c r="BQ11" s="57"/>
      <c r="BR11" s="57"/>
      <c r="BS11" s="57"/>
      <c r="BT11" s="57"/>
      <c r="BU11" s="57"/>
      <c r="BV11" s="57"/>
      <c r="BW11" s="57"/>
      <c r="BX11" s="57"/>
      <c r="CA11" s="57"/>
      <c r="CB11" s="57"/>
      <c r="CC11" s="57"/>
      <c r="CD11" s="57"/>
      <c r="CE11" s="57"/>
      <c r="CF11" s="57"/>
      <c r="CG11" s="57"/>
      <c r="CH11" s="57"/>
      <c r="CI11" s="57"/>
      <c r="CJ11" s="57"/>
      <c r="CK11" s="57"/>
      <c r="CL11" s="57"/>
      <c r="CP11"/>
      <c r="CQ11"/>
      <c r="CR11"/>
      <c r="CS11"/>
      <c r="CT11"/>
      <c r="CU11"/>
      <c r="CV11"/>
      <c r="CW11"/>
      <c r="CX11"/>
      <c r="CY11"/>
      <c r="CZ11"/>
      <c r="EM11" s="57"/>
      <c r="EN11" s="57"/>
      <c r="EO11" s="57"/>
      <c r="EP11" s="57"/>
      <c r="EQ11" s="57"/>
      <c r="ER11" s="57"/>
      <c r="ES11" s="57"/>
      <c r="ET11" s="57"/>
      <c r="EU11" s="57"/>
      <c r="EV11" s="57"/>
      <c r="EW11" s="57"/>
      <c r="FG11" s="65"/>
      <c r="FH11" s="65"/>
      <c r="FL11" s="57"/>
      <c r="FX11" s="57"/>
      <c r="FY11" s="57"/>
      <c r="FZ11" s="57"/>
      <c r="GA11" s="66"/>
      <c r="GB11" s="66"/>
      <c r="GE11" s="66"/>
      <c r="GG11" s="57"/>
    </row>
    <row r="12" spans="1:189" s="56" customFormat="1" ht="18" customHeight="1" x14ac:dyDescent="0.3">
      <c r="A12" s="56" t="s">
        <v>1026</v>
      </c>
      <c r="B12" s="56" t="s">
        <v>1021</v>
      </c>
      <c r="C12" s="57">
        <v>850</v>
      </c>
      <c r="D12" s="57">
        <v>1.5</v>
      </c>
      <c r="E12" s="56">
        <f t="shared" si="0"/>
        <v>1123.1500000000001</v>
      </c>
      <c r="F12" s="58">
        <v>68.95</v>
      </c>
      <c r="G12" s="58">
        <v>0.28000000000000003</v>
      </c>
      <c r="H12" s="58">
        <v>13.71</v>
      </c>
      <c r="I12" s="58">
        <v>1.59</v>
      </c>
      <c r="J12" s="58">
        <v>0.02</v>
      </c>
      <c r="K12" s="58">
        <v>0.4</v>
      </c>
      <c r="L12" s="58">
        <v>1.91</v>
      </c>
      <c r="M12" s="58">
        <v>4.79</v>
      </c>
      <c r="N12" s="58">
        <v>2.13</v>
      </c>
      <c r="O12" s="58"/>
      <c r="P12" s="58"/>
      <c r="Q12" s="58">
        <v>6.2199999999999989</v>
      </c>
      <c r="S12" s="58">
        <v>43.21</v>
      </c>
      <c r="T12" s="58">
        <v>2.88</v>
      </c>
      <c r="U12" s="58">
        <v>12.19</v>
      </c>
      <c r="V12" s="58">
        <v>11.86</v>
      </c>
      <c r="W12" s="58">
        <v>0.13</v>
      </c>
      <c r="X12" s="58">
        <v>14.04</v>
      </c>
      <c r="Y12" s="58">
        <v>11.24</v>
      </c>
      <c r="Z12" s="58">
        <v>2.57</v>
      </c>
      <c r="AA12" s="58">
        <v>0.28999999999999998</v>
      </c>
      <c r="AB12" s="58"/>
      <c r="AD12" s="59"/>
      <c r="AE12" s="60"/>
      <c r="AF12" s="61"/>
      <c r="AG12" s="59"/>
      <c r="AH12" s="59"/>
      <c r="AI12" s="59"/>
      <c r="AJ12" s="60"/>
      <c r="AK12" s="62"/>
      <c r="AL12" s="62"/>
      <c r="AM12" s="62"/>
      <c r="AN12" s="62"/>
      <c r="AO12" s="62"/>
      <c r="AP12" s="62"/>
      <c r="AQ12" s="63"/>
      <c r="AR12" s="62"/>
      <c r="AS12" s="62"/>
      <c r="AT12" s="63"/>
      <c r="AU12" s="59"/>
      <c r="AV12" s="59"/>
      <c r="AW12" s="59"/>
      <c r="AX12" s="59"/>
      <c r="AY12" s="59"/>
      <c r="AZ12" s="59"/>
      <c r="BA12" s="60"/>
      <c r="BB12" s="64"/>
      <c r="BC12" s="64"/>
      <c r="BD12" s="59"/>
      <c r="BE12" s="59"/>
      <c r="BF12" s="59"/>
      <c r="BG12" s="59"/>
      <c r="BH12" s="59"/>
      <c r="BI12" s="59"/>
      <c r="BJ12" s="59"/>
      <c r="BK12" s="59"/>
      <c r="BL12" s="57"/>
      <c r="BM12" s="57"/>
      <c r="BN12" s="57"/>
      <c r="BO12" s="57"/>
      <c r="BP12" s="57"/>
      <c r="BQ12" s="57"/>
      <c r="BR12" s="57"/>
      <c r="BS12" s="57"/>
      <c r="BT12" s="57"/>
      <c r="BU12" s="57"/>
      <c r="BV12" s="57"/>
      <c r="BW12" s="57"/>
      <c r="BX12" s="57"/>
      <c r="CA12" s="57"/>
      <c r="CB12" s="57"/>
      <c r="CC12" s="57"/>
      <c r="CD12" s="57"/>
      <c r="CE12" s="57"/>
      <c r="CF12" s="57"/>
      <c r="CG12" s="57"/>
      <c r="CH12" s="57"/>
      <c r="CI12" s="57"/>
      <c r="CJ12" s="57"/>
      <c r="CK12" s="57"/>
      <c r="CL12" s="57"/>
      <c r="CP12"/>
      <c r="CQ12"/>
      <c r="CR12"/>
      <c r="CS12"/>
      <c r="CT12"/>
      <c r="CU12"/>
      <c r="CV12"/>
      <c r="CW12"/>
      <c r="CX12"/>
      <c r="CY12"/>
      <c r="CZ12"/>
      <c r="EM12" s="57"/>
      <c r="EN12" s="57"/>
      <c r="EO12" s="57"/>
      <c r="EP12" s="57"/>
      <c r="EQ12" s="57"/>
      <c r="ER12" s="57"/>
      <c r="ES12" s="57"/>
      <c r="ET12" s="57"/>
      <c r="EU12" s="57"/>
      <c r="EV12" s="57"/>
      <c r="EW12" s="57"/>
      <c r="FG12" s="65"/>
      <c r="FH12" s="65"/>
      <c r="FL12" s="57"/>
      <c r="FX12" s="57"/>
      <c r="FY12" s="57"/>
      <c r="FZ12" s="57"/>
      <c r="GA12" s="66"/>
      <c r="GB12" s="66"/>
      <c r="GE12" s="66"/>
      <c r="GG12" s="57"/>
    </row>
    <row r="13" spans="1:189" s="56" customFormat="1" ht="18" customHeight="1" x14ac:dyDescent="0.3">
      <c r="A13" s="56" t="s">
        <v>35</v>
      </c>
      <c r="B13" s="56" t="s">
        <v>1021</v>
      </c>
      <c r="C13" s="57">
        <v>850</v>
      </c>
      <c r="D13" s="57">
        <v>1.85</v>
      </c>
      <c r="E13" s="56">
        <f t="shared" si="0"/>
        <v>1123.1500000000001</v>
      </c>
      <c r="F13" s="58">
        <v>66.55</v>
      </c>
      <c r="G13" s="58">
        <v>0.31</v>
      </c>
      <c r="H13" s="58">
        <v>15.19</v>
      </c>
      <c r="I13" s="58">
        <v>1.62</v>
      </c>
      <c r="J13" s="58">
        <v>0.06</v>
      </c>
      <c r="K13" s="58">
        <v>0.56000000000000005</v>
      </c>
      <c r="L13" s="58">
        <v>3.76</v>
      </c>
      <c r="M13" s="58">
        <v>3.54</v>
      </c>
      <c r="N13" s="58">
        <v>2.79</v>
      </c>
      <c r="O13" s="58"/>
      <c r="P13" s="58"/>
      <c r="Q13" s="58">
        <v>5.6199999999999761</v>
      </c>
      <c r="S13" s="58">
        <v>44.1</v>
      </c>
      <c r="T13" s="58">
        <v>1.4</v>
      </c>
      <c r="U13" s="58">
        <v>12.26</v>
      </c>
      <c r="V13" s="58">
        <v>11.14</v>
      </c>
      <c r="W13" s="58">
        <v>0.25</v>
      </c>
      <c r="X13" s="58">
        <v>13.5</v>
      </c>
      <c r="Y13" s="58">
        <v>11.74</v>
      </c>
      <c r="Z13" s="58">
        <v>1.69</v>
      </c>
      <c r="AA13" s="58">
        <v>0.57999999999999996</v>
      </c>
      <c r="AB13" s="58"/>
      <c r="AD13" s="59"/>
      <c r="AE13" s="60"/>
      <c r="AF13" s="61"/>
      <c r="AG13" s="59"/>
      <c r="AH13" s="59"/>
      <c r="AI13" s="59"/>
      <c r="AJ13" s="60"/>
      <c r="AK13" s="62"/>
      <c r="AL13" s="62"/>
      <c r="AM13" s="62"/>
      <c r="AN13" s="62"/>
      <c r="AO13" s="62"/>
      <c r="AP13" s="62"/>
      <c r="AQ13" s="63"/>
      <c r="AR13" s="62"/>
      <c r="AS13" s="62"/>
      <c r="AT13" s="63"/>
      <c r="AU13" s="59"/>
      <c r="AV13" s="59"/>
      <c r="AW13" s="59"/>
      <c r="AX13" s="59"/>
      <c r="AY13" s="59"/>
      <c r="AZ13" s="59"/>
      <c r="BA13" s="60"/>
      <c r="BB13" s="64"/>
      <c r="BC13" s="64"/>
      <c r="BD13" s="59"/>
      <c r="BE13" s="59"/>
      <c r="BF13" s="59"/>
      <c r="BG13" s="59"/>
      <c r="BH13" s="59"/>
      <c r="BI13" s="59"/>
      <c r="BJ13" s="59"/>
      <c r="BK13" s="59"/>
      <c r="BL13" s="57"/>
      <c r="BM13" s="57"/>
      <c r="BN13" s="57"/>
      <c r="BO13" s="57"/>
      <c r="BP13" s="57"/>
      <c r="BQ13" s="57"/>
      <c r="BR13" s="57"/>
      <c r="BS13" s="57"/>
      <c r="BT13" s="57"/>
      <c r="BU13" s="57"/>
      <c r="BV13" s="57"/>
      <c r="BW13" s="57"/>
      <c r="BX13" s="57"/>
      <c r="CA13" s="57"/>
      <c r="CB13" s="57"/>
      <c r="CC13" s="57"/>
      <c r="CD13" s="57"/>
      <c r="CE13" s="57"/>
      <c r="CF13" s="57"/>
      <c r="CG13" s="57"/>
      <c r="CH13" s="57"/>
      <c r="CI13" s="57"/>
      <c r="CJ13" s="57"/>
      <c r="CK13" s="57"/>
      <c r="CL13" s="57"/>
      <c r="CP13"/>
      <c r="CQ13"/>
      <c r="CR13"/>
      <c r="CS13"/>
      <c r="CT13"/>
      <c r="CU13"/>
      <c r="CV13"/>
      <c r="CW13"/>
      <c r="CX13"/>
      <c r="CY13"/>
      <c r="CZ13"/>
      <c r="EM13" s="57"/>
      <c r="EN13" s="57"/>
      <c r="EO13" s="57"/>
      <c r="EP13" s="57"/>
      <c r="EQ13" s="57"/>
      <c r="ER13" s="57"/>
      <c r="ES13" s="57"/>
      <c r="ET13" s="57"/>
      <c r="EU13" s="57"/>
      <c r="EV13" s="57"/>
      <c r="EW13" s="57"/>
      <c r="FG13" s="65"/>
      <c r="FH13" s="65"/>
      <c r="FL13" s="57"/>
      <c r="FX13" s="57"/>
      <c r="FY13" s="57"/>
      <c r="FZ13" s="57"/>
      <c r="GA13" s="66"/>
      <c r="GB13" s="66"/>
      <c r="GE13" s="66"/>
      <c r="GG13" s="57"/>
    </row>
    <row r="14" spans="1:189" s="56" customFormat="1" ht="18" customHeight="1" x14ac:dyDescent="0.3">
      <c r="A14" s="56" t="s">
        <v>35</v>
      </c>
      <c r="B14" s="56" t="s">
        <v>1021</v>
      </c>
      <c r="C14" s="57">
        <v>850</v>
      </c>
      <c r="D14" s="57">
        <v>1.85</v>
      </c>
      <c r="E14" s="56">
        <f t="shared" si="0"/>
        <v>1123.1500000000001</v>
      </c>
      <c r="F14" s="58">
        <v>66.19</v>
      </c>
      <c r="G14" s="58">
        <v>0.28999999999999998</v>
      </c>
      <c r="H14" s="58">
        <v>15.23</v>
      </c>
      <c r="I14" s="58">
        <v>1.49</v>
      </c>
      <c r="J14" s="58">
        <v>0.05</v>
      </c>
      <c r="K14" s="58">
        <v>0.57999999999999996</v>
      </c>
      <c r="L14" s="58">
        <v>3.86</v>
      </c>
      <c r="M14" s="58">
        <v>3.63</v>
      </c>
      <c r="N14" s="58">
        <v>2.68</v>
      </c>
      <c r="O14" s="58"/>
      <c r="P14" s="58"/>
      <c r="Q14" s="58">
        <v>6</v>
      </c>
      <c r="S14" s="58">
        <v>43.7</v>
      </c>
      <c r="T14" s="58">
        <v>1.31</v>
      </c>
      <c r="U14" s="58">
        <v>12.25</v>
      </c>
      <c r="V14" s="58">
        <v>12.99</v>
      </c>
      <c r="W14" s="58">
        <v>0.28000000000000003</v>
      </c>
      <c r="X14" s="58">
        <v>12.95</v>
      </c>
      <c r="Y14" s="58">
        <v>11.91</v>
      </c>
      <c r="Z14" s="58">
        <v>1.57</v>
      </c>
      <c r="AA14" s="58">
        <v>0.56000000000000005</v>
      </c>
      <c r="AB14" s="58"/>
      <c r="AD14" s="59"/>
      <c r="AE14" s="60"/>
      <c r="AF14" s="61"/>
      <c r="AG14" s="59"/>
      <c r="AH14" s="59"/>
      <c r="AI14" s="59"/>
      <c r="AJ14" s="60"/>
      <c r="AK14" s="62"/>
      <c r="AL14" s="62"/>
      <c r="AM14" s="62"/>
      <c r="AN14" s="62"/>
      <c r="AO14" s="62"/>
      <c r="AP14" s="62"/>
      <c r="AQ14" s="63"/>
      <c r="AR14" s="62"/>
      <c r="AS14" s="62"/>
      <c r="AT14" s="63"/>
      <c r="AU14" s="59"/>
      <c r="AV14" s="59"/>
      <c r="AW14" s="59"/>
      <c r="AX14" s="59"/>
      <c r="AY14" s="59"/>
      <c r="AZ14" s="59"/>
      <c r="BA14" s="60"/>
      <c r="BB14" s="64"/>
      <c r="BC14" s="64"/>
      <c r="BD14" s="59"/>
      <c r="BE14" s="59"/>
      <c r="BF14" s="59"/>
      <c r="BG14" s="59"/>
      <c r="BH14" s="59"/>
      <c r="BI14" s="59"/>
      <c r="BJ14" s="59"/>
      <c r="BK14" s="59"/>
      <c r="BL14" s="57"/>
      <c r="BM14" s="57"/>
      <c r="BN14" s="57"/>
      <c r="BO14" s="57"/>
      <c r="BP14" s="57"/>
      <c r="BQ14" s="57"/>
      <c r="BR14" s="57"/>
      <c r="BS14" s="57"/>
      <c r="BT14" s="57"/>
      <c r="BU14" s="57"/>
      <c r="BV14" s="57"/>
      <c r="BW14" s="57"/>
      <c r="BX14" s="57"/>
      <c r="CA14" s="57"/>
      <c r="CB14" s="57"/>
      <c r="CC14" s="57"/>
      <c r="CD14" s="57"/>
      <c r="CE14" s="57"/>
      <c r="CF14" s="57"/>
      <c r="CG14" s="57"/>
      <c r="CH14" s="57"/>
      <c r="CI14" s="57"/>
      <c r="CJ14" s="57"/>
      <c r="CK14" s="57"/>
      <c r="CL14" s="57"/>
      <c r="CP14"/>
      <c r="CQ14"/>
      <c r="CR14"/>
      <c r="CS14"/>
      <c r="CT14"/>
      <c r="CU14"/>
      <c r="CV14"/>
      <c r="CW14"/>
      <c r="CX14"/>
      <c r="CY14"/>
      <c r="CZ14"/>
      <c r="EM14" s="57"/>
      <c r="EN14" s="57"/>
      <c r="EO14" s="57"/>
      <c r="EP14" s="57"/>
      <c r="EQ14" s="57"/>
      <c r="ER14" s="57"/>
      <c r="ES14" s="57"/>
      <c r="ET14" s="57"/>
      <c r="EU14" s="57"/>
      <c r="EV14" s="57"/>
      <c r="EW14" s="57"/>
      <c r="FG14" s="65"/>
      <c r="FH14" s="65"/>
      <c r="FL14" s="57"/>
      <c r="FX14" s="57"/>
      <c r="FY14" s="57"/>
      <c r="FZ14" s="57"/>
      <c r="GA14" s="66"/>
      <c r="GB14" s="66"/>
      <c r="GE14" s="66"/>
      <c r="GG14" s="57"/>
    </row>
    <row r="15" spans="1:189" s="56" customFormat="1" ht="18" customHeight="1" x14ac:dyDescent="0.3">
      <c r="A15" s="56" t="s">
        <v>35</v>
      </c>
      <c r="B15" s="56" t="s">
        <v>1021</v>
      </c>
      <c r="C15" s="57">
        <v>850</v>
      </c>
      <c r="D15" s="57">
        <v>1.85</v>
      </c>
      <c r="E15" s="56">
        <f t="shared" si="0"/>
        <v>1123.1500000000001</v>
      </c>
      <c r="F15" s="58">
        <v>70.010000000000005</v>
      </c>
      <c r="G15" s="58">
        <v>0.34</v>
      </c>
      <c r="H15" s="58">
        <v>13.33</v>
      </c>
      <c r="I15" s="58">
        <v>1.42</v>
      </c>
      <c r="J15" s="58">
        <v>0.08</v>
      </c>
      <c r="K15" s="58">
        <v>0.52</v>
      </c>
      <c r="L15" s="58">
        <v>2.38</v>
      </c>
      <c r="M15" s="58">
        <v>3.18</v>
      </c>
      <c r="N15" s="58">
        <v>3.35</v>
      </c>
      <c r="O15" s="58"/>
      <c r="P15" s="58"/>
      <c r="Q15" s="58">
        <v>5.3900000000000006</v>
      </c>
      <c r="S15" s="58">
        <v>44.69</v>
      </c>
      <c r="T15" s="58">
        <v>1.91</v>
      </c>
      <c r="U15" s="58">
        <v>12.97</v>
      </c>
      <c r="V15" s="58">
        <v>10.46</v>
      </c>
      <c r="W15" s="58">
        <v>0.22</v>
      </c>
      <c r="X15" s="58">
        <v>12.77</v>
      </c>
      <c r="Y15" s="58">
        <v>11.27</v>
      </c>
      <c r="Z15" s="58">
        <v>1.88</v>
      </c>
      <c r="AA15" s="58">
        <v>0.71</v>
      </c>
      <c r="AB15" s="58"/>
      <c r="AD15" s="59"/>
      <c r="AE15" s="60"/>
      <c r="AF15" s="61"/>
      <c r="AG15" s="59"/>
      <c r="AH15" s="59"/>
      <c r="AI15" s="59"/>
      <c r="AJ15" s="60"/>
      <c r="AK15" s="62"/>
      <c r="AL15" s="62"/>
      <c r="AM15" s="62"/>
      <c r="AN15" s="62"/>
      <c r="AO15" s="62"/>
      <c r="AP15" s="62"/>
      <c r="AQ15" s="63"/>
      <c r="AR15" s="62"/>
      <c r="AS15" s="62"/>
      <c r="AT15" s="63"/>
      <c r="AU15" s="59"/>
      <c r="AV15" s="59"/>
      <c r="AW15" s="59"/>
      <c r="AX15" s="59"/>
      <c r="AY15" s="59"/>
      <c r="AZ15" s="59"/>
      <c r="BA15" s="60"/>
      <c r="BB15" s="64"/>
      <c r="BC15" s="64"/>
      <c r="BD15" s="59"/>
      <c r="BE15" s="59"/>
      <c r="BF15" s="59"/>
      <c r="BG15" s="59"/>
      <c r="BH15" s="59"/>
      <c r="BI15" s="59"/>
      <c r="BJ15" s="59"/>
      <c r="BK15" s="59"/>
      <c r="BL15" s="57"/>
      <c r="BM15" s="57"/>
      <c r="BN15" s="57"/>
      <c r="BO15" s="57"/>
      <c r="BP15" s="57"/>
      <c r="BQ15" s="57"/>
      <c r="BR15" s="57"/>
      <c r="BS15" s="57"/>
      <c r="BT15" s="57"/>
      <c r="BU15" s="57"/>
      <c r="BV15" s="57"/>
      <c r="BW15" s="57"/>
      <c r="BX15" s="57"/>
      <c r="CA15" s="57"/>
      <c r="CB15" s="57"/>
      <c r="CC15" s="57"/>
      <c r="CD15" s="57"/>
      <c r="CE15" s="57"/>
      <c r="CF15" s="57"/>
      <c r="CG15" s="57"/>
      <c r="CH15" s="57"/>
      <c r="CI15" s="57"/>
      <c r="CJ15" s="57"/>
      <c r="CK15" s="57"/>
      <c r="CL15" s="57"/>
      <c r="CP15"/>
      <c r="CQ15"/>
      <c r="CR15"/>
      <c r="CS15"/>
      <c r="CT15"/>
      <c r="CU15"/>
      <c r="CV15"/>
      <c r="CW15"/>
      <c r="CX15"/>
      <c r="CY15"/>
      <c r="CZ15"/>
      <c r="EM15" s="57"/>
      <c r="EN15" s="57"/>
      <c r="EO15" s="57"/>
      <c r="EP15" s="57"/>
      <c r="EQ15" s="57"/>
      <c r="ER15" s="57"/>
      <c r="ES15" s="57"/>
      <c r="ET15" s="57"/>
      <c r="EU15" s="57"/>
      <c r="EV15" s="57"/>
      <c r="EW15" s="57"/>
      <c r="FG15" s="65"/>
      <c r="FH15" s="65"/>
      <c r="FL15" s="57"/>
      <c r="FX15" s="57"/>
      <c r="FY15" s="57"/>
      <c r="FZ15" s="57"/>
      <c r="GA15" s="66"/>
      <c r="GB15" s="66"/>
      <c r="GE15" s="66"/>
      <c r="GG15" s="57"/>
    </row>
    <row r="16" spans="1:189" s="56" customFormat="1" ht="18" customHeight="1" x14ac:dyDescent="0.3">
      <c r="A16" s="56" t="s">
        <v>1025</v>
      </c>
      <c r="B16" s="56" t="s">
        <v>1021</v>
      </c>
      <c r="C16" s="57">
        <v>950</v>
      </c>
      <c r="D16" s="57">
        <v>1.9379999999999999</v>
      </c>
      <c r="E16" s="56">
        <f t="shared" si="0"/>
        <v>1223.1500000000001</v>
      </c>
      <c r="F16" s="58">
        <v>60.59</v>
      </c>
      <c r="G16" s="58">
        <v>0.76</v>
      </c>
      <c r="H16" s="58">
        <v>17.38</v>
      </c>
      <c r="I16" s="58">
        <v>3.2430000000000003</v>
      </c>
      <c r="J16" s="58">
        <v>0.06</v>
      </c>
      <c r="K16" s="58">
        <v>1.79</v>
      </c>
      <c r="L16" s="58">
        <v>4.3</v>
      </c>
      <c r="M16" s="58">
        <v>4.2699999999999996</v>
      </c>
      <c r="N16" s="58">
        <v>1.88</v>
      </c>
      <c r="O16" s="58">
        <v>0.04</v>
      </c>
      <c r="P16" s="58"/>
      <c r="Q16" s="58">
        <v>5.21</v>
      </c>
      <c r="S16" s="58">
        <v>43.5</v>
      </c>
      <c r="T16" s="58">
        <v>2.82</v>
      </c>
      <c r="U16" s="58">
        <v>10.86</v>
      </c>
      <c r="V16" s="58">
        <v>6.16</v>
      </c>
      <c r="W16" s="58">
        <v>0.09</v>
      </c>
      <c r="X16" s="58">
        <v>15.84</v>
      </c>
      <c r="Y16" s="58">
        <v>11.38</v>
      </c>
      <c r="Z16" s="58">
        <v>2.31</v>
      </c>
      <c r="AA16" s="58">
        <v>0.43</v>
      </c>
      <c r="AB16" s="58">
        <v>0.37</v>
      </c>
      <c r="AD16" s="59"/>
      <c r="AE16" s="60"/>
      <c r="AF16" s="61"/>
      <c r="AG16" s="59"/>
      <c r="AH16" s="59"/>
      <c r="AI16" s="59"/>
      <c r="AJ16" s="60"/>
      <c r="AK16" s="62"/>
      <c r="AL16" s="62"/>
      <c r="AM16" s="62"/>
      <c r="AN16" s="62"/>
      <c r="AO16" s="62"/>
      <c r="AP16" s="62"/>
      <c r="AQ16" s="63"/>
      <c r="AR16" s="62"/>
      <c r="AS16" s="62"/>
      <c r="AT16" s="63"/>
      <c r="AU16" s="59"/>
      <c r="AV16" s="59"/>
      <c r="AW16" s="59"/>
      <c r="AX16" s="59"/>
      <c r="AY16" s="59"/>
      <c r="AZ16" s="59"/>
      <c r="BA16" s="60"/>
      <c r="BB16" s="64"/>
      <c r="BC16" s="64"/>
      <c r="BD16" s="59"/>
      <c r="BE16" s="59"/>
      <c r="BF16" s="59"/>
      <c r="BG16" s="59"/>
      <c r="BH16" s="59"/>
      <c r="BI16" s="59"/>
      <c r="BJ16" s="59"/>
      <c r="BK16" s="59"/>
      <c r="BL16" s="57"/>
      <c r="BM16" s="57"/>
      <c r="BN16" s="57"/>
      <c r="BO16" s="57"/>
      <c r="BP16" s="57"/>
      <c r="BQ16" s="57"/>
      <c r="BR16" s="57"/>
      <c r="BS16" s="57"/>
      <c r="BT16" s="57"/>
      <c r="BU16" s="57"/>
      <c r="BV16" s="57"/>
      <c r="BW16" s="57"/>
      <c r="BX16" s="57"/>
      <c r="CA16" s="57"/>
      <c r="CB16" s="57"/>
      <c r="CC16" s="57"/>
      <c r="CD16" s="57"/>
      <c r="CE16" s="57"/>
      <c r="CF16" s="57"/>
      <c r="CG16" s="57"/>
      <c r="CH16" s="57"/>
      <c r="CI16" s="57"/>
      <c r="CJ16" s="57"/>
      <c r="CK16" s="57"/>
      <c r="CL16" s="57"/>
      <c r="CP16"/>
      <c r="CQ16"/>
      <c r="CR16"/>
      <c r="CS16"/>
      <c r="CT16"/>
      <c r="CU16"/>
      <c r="CV16"/>
      <c r="CW16"/>
      <c r="CX16"/>
      <c r="CY16"/>
      <c r="CZ16"/>
      <c r="EM16" s="57"/>
      <c r="EN16" s="57"/>
      <c r="EO16" s="57"/>
      <c r="EP16" s="57"/>
      <c r="EQ16" s="57"/>
      <c r="ER16" s="57"/>
      <c r="ES16" s="57"/>
      <c r="ET16" s="57"/>
      <c r="EU16" s="57"/>
      <c r="EV16" s="57"/>
      <c r="EW16" s="57"/>
      <c r="FG16" s="65"/>
      <c r="FH16" s="65"/>
      <c r="FL16" s="57"/>
      <c r="FX16" s="57"/>
      <c r="FY16" s="57"/>
      <c r="FZ16" s="57"/>
      <c r="GA16" s="66"/>
      <c r="GB16" s="66"/>
      <c r="GE16" s="66"/>
      <c r="GG16" s="57"/>
    </row>
    <row r="17" spans="1:189" s="56" customFormat="1" ht="18" customHeight="1" x14ac:dyDescent="0.3">
      <c r="A17" s="56" t="s">
        <v>1027</v>
      </c>
      <c r="B17" s="56" t="s">
        <v>1021</v>
      </c>
      <c r="C17" s="57">
        <v>975</v>
      </c>
      <c r="D17" s="57">
        <v>2</v>
      </c>
      <c r="E17" s="56">
        <f t="shared" si="0"/>
        <v>1248.1500000000001</v>
      </c>
      <c r="F17" s="58">
        <v>55.72</v>
      </c>
      <c r="G17" s="58">
        <v>1.44</v>
      </c>
      <c r="H17" s="58">
        <v>17.59</v>
      </c>
      <c r="I17" s="58">
        <v>5.15</v>
      </c>
      <c r="J17" s="58"/>
      <c r="K17" s="58">
        <v>3.3</v>
      </c>
      <c r="L17" s="58">
        <v>6.78</v>
      </c>
      <c r="M17" s="58">
        <v>3.81</v>
      </c>
      <c r="N17" s="58">
        <v>0.47</v>
      </c>
      <c r="O17" s="58"/>
      <c r="P17" s="58"/>
      <c r="Q17" s="58">
        <v>5.9</v>
      </c>
      <c r="S17" s="58">
        <v>41.44</v>
      </c>
      <c r="T17" s="58">
        <v>3.49</v>
      </c>
      <c r="U17" s="58">
        <v>12.36</v>
      </c>
      <c r="V17" s="58">
        <v>9.6</v>
      </c>
      <c r="W17" s="58"/>
      <c r="X17" s="58">
        <v>15.65</v>
      </c>
      <c r="Y17" s="58">
        <v>11.77</v>
      </c>
      <c r="Z17" s="58">
        <v>2.5499999999999998</v>
      </c>
      <c r="AA17" s="58">
        <v>0.15</v>
      </c>
      <c r="AB17" s="58"/>
      <c r="AD17" s="59"/>
      <c r="AE17" s="60"/>
      <c r="AF17" s="61"/>
      <c r="AG17" s="59"/>
      <c r="AH17" s="59"/>
      <c r="AI17" s="59"/>
      <c r="AJ17" s="60"/>
      <c r="AK17" s="62"/>
      <c r="AL17" s="62"/>
      <c r="AM17" s="62"/>
      <c r="AN17" s="62"/>
      <c r="AO17" s="62"/>
      <c r="AP17" s="62"/>
      <c r="AQ17" s="63"/>
      <c r="AR17" s="62"/>
      <c r="AS17" s="62"/>
      <c r="AT17" s="63"/>
      <c r="AU17" s="59"/>
      <c r="AV17" s="59"/>
      <c r="AW17" s="59"/>
      <c r="AX17" s="59"/>
      <c r="AY17" s="59"/>
      <c r="AZ17" s="59"/>
      <c r="BA17" s="60"/>
      <c r="BB17" s="64"/>
      <c r="BC17" s="64"/>
      <c r="BD17" s="59"/>
      <c r="BE17" s="59"/>
      <c r="BF17" s="59"/>
      <c r="BG17" s="59"/>
      <c r="BH17" s="59"/>
      <c r="BI17" s="59"/>
      <c r="BJ17" s="59"/>
      <c r="BK17" s="59"/>
      <c r="BL17" s="57"/>
      <c r="BM17" s="57"/>
      <c r="BN17" s="57"/>
      <c r="BO17" s="57"/>
      <c r="BP17" s="57"/>
      <c r="BQ17" s="57"/>
      <c r="BR17" s="57"/>
      <c r="BS17" s="57"/>
      <c r="BT17" s="57"/>
      <c r="BU17" s="57"/>
      <c r="BV17" s="57"/>
      <c r="BW17" s="57"/>
      <c r="BX17" s="57"/>
      <c r="CA17" s="57"/>
      <c r="CB17" s="57"/>
      <c r="CC17" s="57"/>
      <c r="CD17" s="57"/>
      <c r="CE17" s="57"/>
      <c r="CF17" s="57"/>
      <c r="CG17" s="57"/>
      <c r="CH17" s="57"/>
      <c r="CI17" s="57"/>
      <c r="CJ17" s="57"/>
      <c r="CK17" s="57"/>
      <c r="CL17" s="57"/>
      <c r="CP17"/>
      <c r="CQ17"/>
      <c r="CR17"/>
      <c r="CS17"/>
      <c r="CT17"/>
      <c r="CU17"/>
      <c r="CV17"/>
      <c r="CW17"/>
      <c r="CX17"/>
      <c r="CY17"/>
      <c r="CZ17"/>
      <c r="EM17" s="57"/>
      <c r="EN17" s="57"/>
      <c r="EO17" s="57"/>
      <c r="EP17" s="57"/>
      <c r="EQ17" s="57"/>
      <c r="ER17" s="57"/>
      <c r="ES17" s="57"/>
      <c r="ET17" s="57"/>
      <c r="EU17" s="57"/>
      <c r="EV17" s="57"/>
      <c r="EW17" s="57"/>
      <c r="FG17" s="65"/>
      <c r="FH17" s="65"/>
      <c r="FL17" s="57"/>
      <c r="FX17" s="57"/>
      <c r="FY17" s="57"/>
      <c r="FZ17" s="57"/>
      <c r="GA17" s="66"/>
      <c r="GB17" s="66"/>
      <c r="GE17" s="66"/>
      <c r="GG17" s="57"/>
    </row>
    <row r="18" spans="1:189" s="56" customFormat="1" ht="18" customHeight="1" x14ac:dyDescent="0.3">
      <c r="A18" s="56" t="s">
        <v>1027</v>
      </c>
      <c r="B18" s="56" t="s">
        <v>1021</v>
      </c>
      <c r="C18" s="57">
        <v>950</v>
      </c>
      <c r="D18" s="57">
        <v>2</v>
      </c>
      <c r="E18" s="56">
        <f t="shared" si="0"/>
        <v>1223.1500000000001</v>
      </c>
      <c r="F18" s="58">
        <v>58.25</v>
      </c>
      <c r="G18" s="58">
        <v>1.24</v>
      </c>
      <c r="H18" s="58">
        <v>17.03</v>
      </c>
      <c r="I18" s="58">
        <v>5</v>
      </c>
      <c r="J18" s="58"/>
      <c r="K18" s="58">
        <v>2.29</v>
      </c>
      <c r="L18" s="58">
        <v>5.69</v>
      </c>
      <c r="M18" s="58">
        <v>4.18</v>
      </c>
      <c r="N18" s="58">
        <v>0.6</v>
      </c>
      <c r="O18" s="58"/>
      <c r="P18" s="58"/>
      <c r="Q18" s="58">
        <v>5.9</v>
      </c>
      <c r="S18" s="58">
        <v>42.38</v>
      </c>
      <c r="T18" s="58">
        <v>3.24</v>
      </c>
      <c r="U18" s="58">
        <v>11.43</v>
      </c>
      <c r="V18" s="58">
        <v>10.220000000000001</v>
      </c>
      <c r="W18" s="58"/>
      <c r="X18" s="58">
        <v>15.43</v>
      </c>
      <c r="Y18" s="58">
        <v>11.67</v>
      </c>
      <c r="Z18" s="58">
        <v>2.41</v>
      </c>
      <c r="AA18" s="58">
        <v>0.15</v>
      </c>
      <c r="AB18" s="58"/>
      <c r="AD18" s="59"/>
      <c r="AE18" s="60"/>
      <c r="AF18" s="61"/>
      <c r="AG18" s="59"/>
      <c r="AH18" s="59"/>
      <c r="AI18" s="59"/>
      <c r="AJ18" s="60"/>
      <c r="AK18" s="62"/>
      <c r="AL18" s="62"/>
      <c r="AM18" s="62"/>
      <c r="AN18" s="62"/>
      <c r="AO18" s="62"/>
      <c r="AP18" s="62"/>
      <c r="AQ18" s="63"/>
      <c r="AR18" s="62"/>
      <c r="AS18" s="62"/>
      <c r="AT18" s="63"/>
      <c r="AU18" s="59"/>
      <c r="AV18" s="59"/>
      <c r="AW18" s="59"/>
      <c r="AX18" s="59"/>
      <c r="AY18" s="59"/>
      <c r="AZ18" s="59"/>
      <c r="BA18" s="60"/>
      <c r="BB18" s="64"/>
      <c r="BC18" s="64"/>
      <c r="BD18" s="59"/>
      <c r="BE18" s="59"/>
      <c r="BF18" s="59"/>
      <c r="BG18" s="59"/>
      <c r="BH18" s="59"/>
      <c r="BI18" s="59"/>
      <c r="BJ18" s="59"/>
      <c r="BK18" s="59"/>
      <c r="BL18" s="57"/>
      <c r="BM18" s="57"/>
      <c r="BN18" s="57"/>
      <c r="BO18" s="57"/>
      <c r="BP18" s="57"/>
      <c r="BQ18" s="57"/>
      <c r="BR18" s="57"/>
      <c r="BS18" s="57"/>
      <c r="BT18" s="57"/>
      <c r="BU18" s="57"/>
      <c r="BV18" s="57"/>
      <c r="BW18" s="57"/>
      <c r="BX18" s="57"/>
      <c r="CA18" s="57"/>
      <c r="CB18" s="57"/>
      <c r="CC18" s="57"/>
      <c r="CD18" s="57"/>
      <c r="CE18" s="57"/>
      <c r="CF18" s="57"/>
      <c r="CG18" s="57"/>
      <c r="CH18" s="57"/>
      <c r="CI18" s="57"/>
      <c r="CJ18" s="57"/>
      <c r="CK18" s="57"/>
      <c r="CL18" s="57"/>
      <c r="CP18"/>
      <c r="CQ18"/>
      <c r="CR18"/>
      <c r="CS18"/>
      <c r="CT18"/>
      <c r="CU18"/>
      <c r="CV18"/>
      <c r="CW18"/>
      <c r="CX18"/>
      <c r="CY18"/>
      <c r="CZ18"/>
      <c r="EM18" s="57"/>
      <c r="EN18" s="57"/>
      <c r="EO18" s="57"/>
      <c r="EP18" s="57"/>
      <c r="EQ18" s="57"/>
      <c r="ER18" s="57"/>
      <c r="ES18" s="57"/>
      <c r="ET18" s="57"/>
      <c r="EU18" s="57"/>
      <c r="EV18" s="57"/>
      <c r="EW18" s="57"/>
      <c r="FG18" s="65"/>
      <c r="FH18" s="65"/>
      <c r="FL18" s="57"/>
      <c r="FX18" s="57"/>
      <c r="FY18" s="57"/>
      <c r="FZ18" s="57"/>
      <c r="GA18" s="66"/>
      <c r="GB18" s="66"/>
      <c r="GE18" s="66"/>
      <c r="GG18" s="57"/>
    </row>
    <row r="19" spans="1:189" s="56" customFormat="1" ht="18" customHeight="1" x14ac:dyDescent="0.3">
      <c r="A19" s="56" t="s">
        <v>1027</v>
      </c>
      <c r="B19" s="56" t="s">
        <v>1021</v>
      </c>
      <c r="C19" s="57">
        <v>940</v>
      </c>
      <c r="D19" s="57">
        <v>2</v>
      </c>
      <c r="E19" s="56">
        <f t="shared" si="0"/>
        <v>1213.1500000000001</v>
      </c>
      <c r="F19" s="58">
        <v>55.68</v>
      </c>
      <c r="G19" s="58">
        <v>1.04</v>
      </c>
      <c r="H19" s="58">
        <v>17.09</v>
      </c>
      <c r="I19" s="58">
        <v>8.33</v>
      </c>
      <c r="J19" s="58"/>
      <c r="K19" s="58">
        <v>2.14</v>
      </c>
      <c r="L19" s="58">
        <v>5.8</v>
      </c>
      <c r="M19" s="58">
        <v>3.94</v>
      </c>
      <c r="N19" s="58">
        <v>0.74</v>
      </c>
      <c r="O19" s="58"/>
      <c r="P19" s="58"/>
      <c r="Q19" s="58">
        <v>5.7</v>
      </c>
      <c r="S19" s="58">
        <v>41.62</v>
      </c>
      <c r="T19" s="58">
        <v>3.58</v>
      </c>
      <c r="U19" s="58">
        <v>11.53</v>
      </c>
      <c r="V19" s="58">
        <v>13.48</v>
      </c>
      <c r="W19" s="58"/>
      <c r="X19" s="58">
        <v>13.51</v>
      </c>
      <c r="Y19" s="58">
        <v>11.25</v>
      </c>
      <c r="Z19" s="58">
        <v>2.4900000000000002</v>
      </c>
      <c r="AA19" s="58">
        <v>0.17</v>
      </c>
      <c r="AB19" s="58"/>
      <c r="AD19" s="59"/>
      <c r="AE19" s="60"/>
      <c r="AF19" s="61"/>
      <c r="AG19" s="59"/>
      <c r="AH19" s="59"/>
      <c r="AI19" s="59"/>
      <c r="AJ19" s="60"/>
      <c r="AK19" s="62"/>
      <c r="AL19" s="62"/>
      <c r="AM19" s="62"/>
      <c r="AN19" s="62"/>
      <c r="AO19" s="62"/>
      <c r="AP19" s="62"/>
      <c r="AQ19" s="63"/>
      <c r="AR19" s="62"/>
      <c r="AS19" s="62"/>
      <c r="AT19" s="63"/>
      <c r="AU19" s="59"/>
      <c r="AV19" s="59"/>
      <c r="AW19" s="59"/>
      <c r="AX19" s="59"/>
      <c r="AY19" s="59"/>
      <c r="AZ19" s="59"/>
      <c r="BA19" s="60"/>
      <c r="BB19" s="64"/>
      <c r="BC19" s="64"/>
      <c r="BD19" s="59"/>
      <c r="BE19" s="59"/>
      <c r="BF19" s="59"/>
      <c r="BG19" s="59"/>
      <c r="BH19" s="59"/>
      <c r="BI19" s="59"/>
      <c r="BJ19" s="59"/>
      <c r="BK19" s="59"/>
      <c r="BL19" s="57"/>
      <c r="BM19" s="57"/>
      <c r="BN19" s="57"/>
      <c r="BO19" s="57"/>
      <c r="BP19" s="57"/>
      <c r="BQ19" s="57"/>
      <c r="BR19" s="57"/>
      <c r="BS19" s="57"/>
      <c r="BT19" s="57"/>
      <c r="BU19" s="57"/>
      <c r="BV19" s="57"/>
      <c r="BW19" s="57"/>
      <c r="BX19" s="57"/>
      <c r="CA19" s="57"/>
      <c r="CB19" s="57"/>
      <c r="CC19" s="57"/>
      <c r="CD19" s="57"/>
      <c r="CE19" s="57"/>
      <c r="CF19" s="57"/>
      <c r="CG19" s="57"/>
      <c r="CH19" s="57"/>
      <c r="CI19" s="57"/>
      <c r="CJ19" s="57"/>
      <c r="CK19" s="57"/>
      <c r="CL19" s="57"/>
      <c r="CP19"/>
      <c r="CQ19"/>
      <c r="CR19"/>
      <c r="CS19"/>
      <c r="CT19"/>
      <c r="CU19"/>
      <c r="CV19"/>
      <c r="CW19"/>
      <c r="CX19"/>
      <c r="CY19"/>
      <c r="CZ19"/>
      <c r="EM19" s="57"/>
      <c r="EN19" s="57"/>
      <c r="EO19" s="57"/>
      <c r="EP19" s="57"/>
      <c r="EQ19" s="57"/>
      <c r="ER19" s="57"/>
      <c r="ES19" s="57"/>
      <c r="ET19" s="57"/>
      <c r="EU19" s="57"/>
      <c r="EV19" s="57"/>
      <c r="EW19" s="57"/>
      <c r="FG19" s="65"/>
      <c r="FH19" s="65"/>
      <c r="FL19" s="57"/>
      <c r="FX19" s="57"/>
      <c r="FY19" s="57"/>
      <c r="FZ19" s="57"/>
      <c r="GA19" s="66"/>
      <c r="GB19" s="66"/>
      <c r="GE19" s="66"/>
      <c r="GG19" s="57"/>
    </row>
    <row r="20" spans="1:189" s="56" customFormat="1" ht="18" customHeight="1" x14ac:dyDescent="0.3">
      <c r="A20" s="56" t="s">
        <v>1028</v>
      </c>
      <c r="B20" s="56" t="s">
        <v>1021</v>
      </c>
      <c r="C20" s="57">
        <v>950</v>
      </c>
      <c r="D20" s="57">
        <v>2</v>
      </c>
      <c r="E20" s="56">
        <f t="shared" si="0"/>
        <v>1223.1500000000001</v>
      </c>
      <c r="F20" s="58">
        <v>56.82</v>
      </c>
      <c r="G20" s="58">
        <v>1.01</v>
      </c>
      <c r="H20" s="58">
        <v>17.100000000000001</v>
      </c>
      <c r="I20" s="58">
        <v>6.02</v>
      </c>
      <c r="J20" s="58">
        <v>7.0000000000000007E-2</v>
      </c>
      <c r="K20" s="58">
        <v>2.1800000000000002</v>
      </c>
      <c r="L20" s="58">
        <v>5.78</v>
      </c>
      <c r="M20" s="58">
        <v>3.09</v>
      </c>
      <c r="N20" s="58">
        <v>1.91</v>
      </c>
      <c r="O20" s="58"/>
      <c r="P20" s="58"/>
      <c r="Q20" s="58">
        <v>6.019999999999996</v>
      </c>
      <c r="S20" s="58">
        <v>42.85</v>
      </c>
      <c r="T20" s="58">
        <v>2.54</v>
      </c>
      <c r="U20" s="58">
        <v>11.7</v>
      </c>
      <c r="V20" s="58">
        <v>11.04</v>
      </c>
      <c r="W20" s="58">
        <v>0.11</v>
      </c>
      <c r="X20" s="58">
        <v>15.16</v>
      </c>
      <c r="Y20" s="58">
        <v>11.26</v>
      </c>
      <c r="Z20" s="58">
        <v>2.11</v>
      </c>
      <c r="AA20" s="58">
        <v>0.49</v>
      </c>
      <c r="AB20" s="58"/>
      <c r="AD20" s="59"/>
      <c r="AE20" s="60"/>
      <c r="AF20" s="61"/>
      <c r="AG20" s="59"/>
      <c r="AH20" s="59"/>
      <c r="AI20" s="59"/>
      <c r="AJ20" s="60"/>
      <c r="AK20" s="62"/>
      <c r="AL20" s="62"/>
      <c r="AM20" s="62"/>
      <c r="AN20" s="62"/>
      <c r="AO20" s="62"/>
      <c r="AP20" s="62"/>
      <c r="AQ20" s="63"/>
      <c r="AR20" s="62"/>
      <c r="AS20" s="62"/>
      <c r="AT20" s="63"/>
      <c r="AU20" s="59"/>
      <c r="AV20" s="59"/>
      <c r="AW20" s="59"/>
      <c r="AX20" s="59"/>
      <c r="AY20" s="59"/>
      <c r="AZ20" s="59"/>
      <c r="BA20" s="60"/>
      <c r="BB20" s="64"/>
      <c r="BC20" s="64"/>
      <c r="BD20" s="59"/>
      <c r="BE20" s="59"/>
      <c r="BF20" s="59"/>
      <c r="BG20" s="59"/>
      <c r="BH20" s="59"/>
      <c r="BI20" s="59"/>
      <c r="BJ20" s="59"/>
      <c r="BK20" s="59"/>
      <c r="BL20" s="57"/>
      <c r="BM20" s="57"/>
      <c r="BN20" s="57"/>
      <c r="BO20" s="57"/>
      <c r="BP20" s="57"/>
      <c r="BQ20" s="57"/>
      <c r="BR20" s="57"/>
      <c r="BS20" s="57"/>
      <c r="BT20" s="57"/>
      <c r="BU20" s="57"/>
      <c r="BV20" s="57"/>
      <c r="BW20" s="57"/>
      <c r="BX20" s="57"/>
      <c r="CA20" s="57"/>
      <c r="CB20" s="57"/>
      <c r="CC20" s="57"/>
      <c r="CD20" s="57"/>
      <c r="CE20" s="57"/>
      <c r="CF20" s="57"/>
      <c r="CG20" s="57"/>
      <c r="CH20" s="57"/>
      <c r="CI20" s="57"/>
      <c r="CJ20" s="57"/>
      <c r="CK20" s="57"/>
      <c r="CL20" s="57"/>
      <c r="CP20"/>
      <c r="CQ20"/>
      <c r="CR20"/>
      <c r="CS20"/>
      <c r="CT20"/>
      <c r="CU20"/>
      <c r="CV20"/>
      <c r="CW20"/>
      <c r="CX20"/>
      <c r="CY20"/>
      <c r="CZ20"/>
      <c r="EM20" s="57"/>
      <c r="EN20" s="57"/>
      <c r="EO20" s="57"/>
      <c r="EP20" s="57"/>
      <c r="EQ20" s="57"/>
      <c r="ER20" s="57"/>
      <c r="ES20" s="57"/>
      <c r="ET20" s="57"/>
      <c r="EU20" s="57"/>
      <c r="EV20" s="57"/>
      <c r="EW20" s="57"/>
      <c r="FG20" s="65"/>
      <c r="FH20" s="65"/>
      <c r="FL20" s="57"/>
      <c r="FX20" s="57"/>
      <c r="FY20" s="57"/>
      <c r="FZ20" s="57"/>
      <c r="GA20" s="66"/>
      <c r="GB20" s="66"/>
      <c r="GE20" s="66"/>
      <c r="GG20" s="57"/>
    </row>
    <row r="21" spans="1:189" s="56" customFormat="1" ht="18" customHeight="1" x14ac:dyDescent="0.3">
      <c r="A21" s="56" t="s">
        <v>1028</v>
      </c>
      <c r="B21" s="56" t="s">
        <v>1021</v>
      </c>
      <c r="C21" s="57">
        <v>950</v>
      </c>
      <c r="D21" s="57">
        <v>2</v>
      </c>
      <c r="E21" s="56">
        <f t="shared" si="0"/>
        <v>1223.1500000000001</v>
      </c>
      <c r="F21" s="58">
        <v>58.46</v>
      </c>
      <c r="G21" s="58">
        <v>0.87</v>
      </c>
      <c r="H21" s="58">
        <v>16.97</v>
      </c>
      <c r="I21" s="58">
        <v>5.96</v>
      </c>
      <c r="J21" s="58">
        <v>0.11</v>
      </c>
      <c r="K21" s="58">
        <v>1.89</v>
      </c>
      <c r="L21" s="58">
        <v>4.9400000000000004</v>
      </c>
      <c r="M21" s="58">
        <v>3.54</v>
      </c>
      <c r="N21" s="58">
        <v>2.14</v>
      </c>
      <c r="O21" s="58"/>
      <c r="P21" s="58"/>
      <c r="Q21" s="58">
        <v>5.1200000000000045</v>
      </c>
      <c r="S21" s="58">
        <v>42.72</v>
      </c>
      <c r="T21" s="58">
        <v>2.95</v>
      </c>
      <c r="U21" s="58">
        <v>11.23</v>
      </c>
      <c r="V21" s="58">
        <v>11.35</v>
      </c>
      <c r="W21" s="58">
        <v>0.17</v>
      </c>
      <c r="X21" s="58">
        <v>15.37</v>
      </c>
      <c r="Y21" s="58">
        <v>10.92</v>
      </c>
      <c r="Z21" s="58">
        <v>2.15</v>
      </c>
      <c r="AA21" s="58">
        <v>0.51</v>
      </c>
      <c r="AB21" s="58"/>
      <c r="AD21" s="59"/>
      <c r="AE21" s="60"/>
      <c r="AF21" s="61"/>
      <c r="AG21" s="59"/>
      <c r="AH21" s="59"/>
      <c r="AI21" s="59"/>
      <c r="AJ21" s="60"/>
      <c r="AK21" s="62"/>
      <c r="AL21" s="62"/>
      <c r="AM21" s="62"/>
      <c r="AN21" s="62"/>
      <c r="AO21" s="62"/>
      <c r="AP21" s="62"/>
      <c r="AQ21" s="63"/>
      <c r="AR21" s="62"/>
      <c r="AS21" s="62"/>
      <c r="AT21" s="63"/>
      <c r="AU21" s="59"/>
      <c r="AV21" s="59"/>
      <c r="AW21" s="59"/>
      <c r="AX21" s="59"/>
      <c r="AY21" s="59"/>
      <c r="AZ21" s="59"/>
      <c r="BA21" s="60"/>
      <c r="BB21" s="64"/>
      <c r="BC21" s="64"/>
      <c r="BD21" s="59"/>
      <c r="BE21" s="59"/>
      <c r="BF21" s="59"/>
      <c r="BG21" s="59"/>
      <c r="BH21" s="59"/>
      <c r="BI21" s="59"/>
      <c r="BJ21" s="59"/>
      <c r="BK21" s="59"/>
      <c r="BL21" s="57"/>
      <c r="BM21" s="57"/>
      <c r="BN21" s="57"/>
      <c r="BO21" s="57"/>
      <c r="BP21" s="57"/>
      <c r="BQ21" s="57"/>
      <c r="BR21" s="57"/>
      <c r="BS21" s="57"/>
      <c r="BT21" s="57"/>
      <c r="BU21" s="57"/>
      <c r="BV21" s="57"/>
      <c r="BW21" s="57"/>
      <c r="BX21" s="57"/>
      <c r="CA21" s="57"/>
      <c r="CB21" s="57"/>
      <c r="CC21" s="57"/>
      <c r="CD21" s="57"/>
      <c r="CE21" s="57"/>
      <c r="CF21" s="57"/>
      <c r="CG21" s="57"/>
      <c r="CH21" s="57"/>
      <c r="CI21" s="57"/>
      <c r="CJ21" s="57"/>
      <c r="CK21" s="57"/>
      <c r="CL21" s="57"/>
      <c r="CP21"/>
      <c r="CQ21"/>
      <c r="CR21"/>
      <c r="CS21"/>
      <c r="CT21"/>
      <c r="CU21"/>
      <c r="CV21"/>
      <c r="CW21"/>
      <c r="CX21"/>
      <c r="CY21"/>
      <c r="CZ21"/>
      <c r="EM21" s="57"/>
      <c r="EN21" s="57"/>
      <c r="EO21" s="57"/>
      <c r="EP21" s="57"/>
      <c r="EQ21" s="57"/>
      <c r="ER21" s="57"/>
      <c r="ES21" s="57"/>
      <c r="ET21" s="57"/>
      <c r="EU21" s="57"/>
      <c r="EV21" s="57"/>
      <c r="EW21" s="57"/>
      <c r="FG21" s="65"/>
      <c r="FH21" s="65"/>
      <c r="FL21" s="57"/>
      <c r="FX21" s="57"/>
      <c r="FY21" s="57"/>
      <c r="FZ21" s="57"/>
      <c r="GA21" s="66"/>
      <c r="GB21" s="66"/>
      <c r="GE21" s="66"/>
      <c r="GG21" s="57"/>
    </row>
    <row r="22" spans="1:189" s="56" customFormat="1" ht="18" customHeight="1" x14ac:dyDescent="0.3">
      <c r="A22" s="56" t="s">
        <v>1028</v>
      </c>
      <c r="B22" s="56" t="s">
        <v>1021</v>
      </c>
      <c r="C22" s="57">
        <v>950</v>
      </c>
      <c r="D22" s="57">
        <v>2</v>
      </c>
      <c r="E22" s="56">
        <f t="shared" si="0"/>
        <v>1223.1500000000001</v>
      </c>
      <c r="F22" s="58">
        <v>57.89</v>
      </c>
      <c r="G22" s="58">
        <v>1.1599999999999999</v>
      </c>
      <c r="H22" s="58">
        <v>16.48</v>
      </c>
      <c r="I22" s="58">
        <v>6.1</v>
      </c>
      <c r="J22" s="58">
        <v>0.09</v>
      </c>
      <c r="K22" s="58">
        <v>2.1</v>
      </c>
      <c r="L22" s="58">
        <v>5.25</v>
      </c>
      <c r="M22" s="58">
        <v>3.71</v>
      </c>
      <c r="N22" s="58">
        <v>2.02</v>
      </c>
      <c r="O22" s="58"/>
      <c r="P22" s="58"/>
      <c r="Q22" s="58">
        <v>5.2000000000000171</v>
      </c>
      <c r="S22" s="58">
        <v>42.76</v>
      </c>
      <c r="T22" s="58">
        <v>2.84</v>
      </c>
      <c r="U22" s="58">
        <v>11.61</v>
      </c>
      <c r="V22" s="58">
        <v>10.62</v>
      </c>
      <c r="W22" s="58">
        <v>0.19</v>
      </c>
      <c r="X22" s="58">
        <v>15.65</v>
      </c>
      <c r="Y22" s="58">
        <v>11.21</v>
      </c>
      <c r="Z22" s="58">
        <v>2.17</v>
      </c>
      <c r="AA22" s="58">
        <v>0.54</v>
      </c>
      <c r="AB22" s="58"/>
      <c r="AD22" s="59"/>
      <c r="AE22" s="60"/>
      <c r="AF22" s="61"/>
      <c r="AG22" s="59"/>
      <c r="AH22" s="59"/>
      <c r="AI22" s="59"/>
      <c r="AJ22" s="60"/>
      <c r="AK22" s="62"/>
      <c r="AL22" s="62"/>
      <c r="AM22" s="62"/>
      <c r="AN22" s="62"/>
      <c r="AO22" s="62"/>
      <c r="AP22" s="62"/>
      <c r="AQ22" s="63"/>
      <c r="AR22" s="62"/>
      <c r="AS22" s="62"/>
      <c r="AT22" s="63"/>
      <c r="AU22" s="59"/>
      <c r="AV22" s="59"/>
      <c r="AW22" s="59"/>
      <c r="AX22" s="59"/>
      <c r="AY22" s="59"/>
      <c r="AZ22" s="59"/>
      <c r="BA22" s="60"/>
      <c r="BB22" s="64"/>
      <c r="BC22" s="64"/>
      <c r="BD22" s="59"/>
      <c r="BE22" s="59"/>
      <c r="BF22" s="59"/>
      <c r="BG22" s="59"/>
      <c r="BH22" s="59"/>
      <c r="BI22" s="59"/>
      <c r="BJ22" s="59"/>
      <c r="BK22" s="59"/>
      <c r="BL22" s="57"/>
      <c r="BM22" s="57"/>
      <c r="BN22" s="57"/>
      <c r="BO22" s="57"/>
      <c r="BP22" s="57"/>
      <c r="BQ22" s="57"/>
      <c r="BR22" s="57"/>
      <c r="BS22" s="57"/>
      <c r="BT22" s="57"/>
      <c r="BU22" s="57"/>
      <c r="BV22" s="57"/>
      <c r="BW22" s="57"/>
      <c r="BX22" s="57"/>
      <c r="CA22" s="57"/>
      <c r="CB22" s="57"/>
      <c r="CC22" s="57"/>
      <c r="CD22" s="57"/>
      <c r="CE22" s="57"/>
      <c r="CF22" s="57"/>
      <c r="CG22" s="57"/>
      <c r="CH22" s="57"/>
      <c r="CI22" s="57"/>
      <c r="CJ22" s="57"/>
      <c r="CK22" s="57"/>
      <c r="CL22" s="57"/>
      <c r="CP22"/>
      <c r="CQ22"/>
      <c r="CR22"/>
      <c r="CS22"/>
      <c r="CT22"/>
      <c r="CU22"/>
      <c r="CV22"/>
      <c r="CW22"/>
      <c r="CX22"/>
      <c r="CY22"/>
      <c r="CZ22"/>
      <c r="EM22" s="57"/>
      <c r="EN22" s="57"/>
      <c r="EO22" s="57"/>
      <c r="EP22" s="57"/>
      <c r="EQ22" s="57"/>
      <c r="ER22" s="57"/>
      <c r="ES22" s="57"/>
      <c r="ET22" s="57"/>
      <c r="EU22" s="57"/>
      <c r="EV22" s="57"/>
      <c r="EW22" s="57"/>
      <c r="FG22" s="65"/>
      <c r="FH22" s="65"/>
      <c r="FL22" s="57"/>
      <c r="FX22" s="57"/>
      <c r="FY22" s="57"/>
      <c r="FZ22" s="57"/>
      <c r="GA22" s="66"/>
      <c r="GB22" s="66"/>
      <c r="GE22" s="66"/>
      <c r="GG22" s="57"/>
    </row>
    <row r="23" spans="1:189" s="56" customFormat="1" ht="18" customHeight="1" x14ac:dyDescent="0.3">
      <c r="A23" s="56" t="s">
        <v>1028</v>
      </c>
      <c r="B23" s="56" t="s">
        <v>1021</v>
      </c>
      <c r="C23" s="57">
        <v>950</v>
      </c>
      <c r="D23" s="57">
        <v>2</v>
      </c>
      <c r="E23" s="56">
        <f t="shared" si="0"/>
        <v>1223.1500000000001</v>
      </c>
      <c r="F23" s="58">
        <v>62.79</v>
      </c>
      <c r="G23" s="58">
        <v>0.47</v>
      </c>
      <c r="H23" s="58">
        <v>15.85</v>
      </c>
      <c r="I23" s="58">
        <v>4.22</v>
      </c>
      <c r="J23" s="58">
        <v>7.0000000000000007E-2</v>
      </c>
      <c r="K23" s="58">
        <v>1.18</v>
      </c>
      <c r="L23" s="58">
        <v>3.8</v>
      </c>
      <c r="M23" s="58">
        <v>3.47</v>
      </c>
      <c r="N23" s="58">
        <v>2.5</v>
      </c>
      <c r="O23" s="58"/>
      <c r="P23" s="58"/>
      <c r="Q23" s="58">
        <v>5.6500000000000057</v>
      </c>
      <c r="S23" s="58">
        <v>43.46</v>
      </c>
      <c r="T23" s="58">
        <v>2.17</v>
      </c>
      <c r="U23" s="58">
        <v>10.71</v>
      </c>
      <c r="V23" s="58">
        <v>12.01</v>
      </c>
      <c r="W23" s="58">
        <v>0.15</v>
      </c>
      <c r="X23" s="58">
        <v>14.95</v>
      </c>
      <c r="Y23" s="58">
        <v>10.96</v>
      </c>
      <c r="Z23" s="58">
        <v>1.85</v>
      </c>
      <c r="AA23" s="58">
        <v>0.49</v>
      </c>
      <c r="AB23" s="58"/>
      <c r="AD23" s="59"/>
      <c r="AE23" s="60"/>
      <c r="AF23" s="61"/>
      <c r="AG23" s="59"/>
      <c r="AH23" s="59"/>
      <c r="AI23" s="59"/>
      <c r="AJ23" s="60"/>
      <c r="AK23" s="62"/>
      <c r="AL23" s="62"/>
      <c r="AM23" s="62"/>
      <c r="AN23" s="62"/>
      <c r="AO23" s="62"/>
      <c r="AP23" s="62"/>
      <c r="AQ23" s="63"/>
      <c r="AR23" s="62"/>
      <c r="AS23" s="62"/>
      <c r="AT23" s="63"/>
      <c r="AU23" s="59"/>
      <c r="AV23" s="59"/>
      <c r="AW23" s="59"/>
      <c r="AX23" s="59"/>
      <c r="AY23" s="59"/>
      <c r="AZ23" s="59"/>
      <c r="BA23" s="60"/>
      <c r="BB23" s="64"/>
      <c r="BC23" s="64"/>
      <c r="BD23" s="59"/>
      <c r="BE23" s="59"/>
      <c r="BF23" s="59"/>
      <c r="BG23" s="59"/>
      <c r="BH23" s="59"/>
      <c r="BI23" s="59"/>
      <c r="BJ23" s="59"/>
      <c r="BK23" s="59"/>
      <c r="BL23" s="57"/>
      <c r="BM23" s="57"/>
      <c r="BN23" s="57"/>
      <c r="BO23" s="57"/>
      <c r="BP23" s="57"/>
      <c r="BQ23" s="57"/>
      <c r="BR23" s="57"/>
      <c r="BS23" s="57"/>
      <c r="BT23" s="57"/>
      <c r="BU23" s="57"/>
      <c r="BV23" s="57"/>
      <c r="BW23" s="57"/>
      <c r="BX23" s="57"/>
      <c r="CA23" s="57"/>
      <c r="CB23" s="57"/>
      <c r="CC23" s="57"/>
      <c r="CD23" s="57"/>
      <c r="CE23" s="57"/>
      <c r="CF23" s="57"/>
      <c r="CG23" s="57"/>
      <c r="CH23" s="57"/>
      <c r="CI23" s="57"/>
      <c r="CJ23" s="57"/>
      <c r="CK23" s="57"/>
      <c r="CL23" s="57"/>
      <c r="CP23"/>
      <c r="CQ23"/>
      <c r="CR23"/>
      <c r="CS23"/>
      <c r="CT23"/>
      <c r="CU23"/>
      <c r="CV23"/>
      <c r="CW23"/>
      <c r="CX23"/>
      <c r="CY23"/>
      <c r="CZ23"/>
      <c r="EM23" s="57"/>
      <c r="EN23" s="57"/>
      <c r="EO23" s="57"/>
      <c r="EP23" s="57"/>
      <c r="EQ23" s="57"/>
      <c r="ER23" s="57"/>
      <c r="ES23" s="57"/>
      <c r="ET23" s="57"/>
      <c r="EU23" s="57"/>
      <c r="EV23" s="57"/>
      <c r="EW23" s="57"/>
      <c r="FG23" s="65"/>
      <c r="FH23" s="65"/>
      <c r="FL23" s="57"/>
      <c r="FX23" s="57"/>
      <c r="FY23" s="57"/>
      <c r="FZ23" s="57"/>
      <c r="GA23" s="66"/>
      <c r="GB23" s="66"/>
      <c r="GE23" s="66"/>
      <c r="GG23" s="57"/>
    </row>
    <row r="24" spans="1:189" s="56" customFormat="1" ht="18" customHeight="1" x14ac:dyDescent="0.3">
      <c r="A24" s="56" t="s">
        <v>1029</v>
      </c>
      <c r="B24" s="56" t="s">
        <v>1021</v>
      </c>
      <c r="C24" s="57">
        <v>940</v>
      </c>
      <c r="D24" s="57">
        <v>2</v>
      </c>
      <c r="E24" s="56">
        <f t="shared" si="0"/>
        <v>1213.1500000000001</v>
      </c>
      <c r="F24" s="68">
        <v>57.362555555555559</v>
      </c>
      <c r="G24" s="68">
        <v>0.16694444444444445</v>
      </c>
      <c r="H24" s="68">
        <v>19.107544444444443</v>
      </c>
      <c r="I24" s="68">
        <v>4.4447111111111122</v>
      </c>
      <c r="J24" s="68"/>
      <c r="K24" s="68">
        <v>2.1033111111111107</v>
      </c>
      <c r="L24" s="68">
        <v>5.8246333333333338</v>
      </c>
      <c r="M24" s="68">
        <v>3.6518444444444444</v>
      </c>
      <c r="N24" s="68">
        <v>0.23433333333333334</v>
      </c>
      <c r="O24" s="58"/>
      <c r="P24" s="58"/>
      <c r="Q24" s="58">
        <v>5.25</v>
      </c>
      <c r="S24" s="69">
        <v>44.500859999999996</v>
      </c>
      <c r="T24" s="69">
        <v>0.76093</v>
      </c>
      <c r="U24" s="69">
        <v>11.320469999999997</v>
      </c>
      <c r="V24" s="69">
        <v>10.20121</v>
      </c>
      <c r="W24" s="69">
        <v>0.16259999999999999</v>
      </c>
      <c r="X24" s="69">
        <v>16.27993</v>
      </c>
      <c r="Y24" s="69">
        <v>11.01004</v>
      </c>
      <c r="Z24" s="69">
        <v>2.4857100000000001</v>
      </c>
      <c r="AA24" s="69">
        <v>4.4769999999999997E-2</v>
      </c>
      <c r="AB24" s="69">
        <v>0.10786</v>
      </c>
      <c r="AD24" s="59"/>
      <c r="AE24" s="60"/>
      <c r="AF24" s="61"/>
      <c r="AG24" s="59"/>
      <c r="AH24" s="59"/>
      <c r="AI24" s="59"/>
      <c r="AJ24" s="60"/>
      <c r="AK24" s="62"/>
      <c r="AL24" s="62"/>
      <c r="AM24" s="62"/>
      <c r="AN24" s="62"/>
      <c r="AO24" s="62"/>
      <c r="AP24" s="62"/>
      <c r="AQ24" s="63"/>
      <c r="AR24" s="62"/>
      <c r="AS24" s="62"/>
      <c r="AT24" s="63"/>
      <c r="AU24" s="59"/>
      <c r="AV24" s="59"/>
      <c r="AW24" s="59"/>
      <c r="AX24" s="59"/>
      <c r="AY24" s="59"/>
      <c r="AZ24" s="59"/>
      <c r="BA24" s="60"/>
      <c r="BB24" s="64"/>
      <c r="BC24" s="64"/>
      <c r="BD24" s="59"/>
      <c r="BE24" s="59"/>
      <c r="BF24" s="59"/>
      <c r="BG24" s="59"/>
      <c r="BH24" s="59"/>
      <c r="BI24" s="59"/>
      <c r="BJ24" s="59"/>
      <c r="BK24" s="59"/>
      <c r="BL24" s="57"/>
      <c r="BM24" s="57"/>
      <c r="BN24" s="57"/>
      <c r="BO24" s="57"/>
      <c r="BP24" s="57"/>
      <c r="BQ24" s="57"/>
      <c r="BR24" s="57"/>
      <c r="BS24" s="57"/>
      <c r="BT24" s="57"/>
      <c r="BU24" s="57"/>
      <c r="BV24" s="57"/>
      <c r="BW24" s="57"/>
      <c r="BX24" s="57"/>
      <c r="CA24" s="57"/>
      <c r="CB24" s="57"/>
      <c r="CC24" s="57"/>
      <c r="CD24" s="57"/>
      <c r="CE24" s="57"/>
      <c r="CF24" s="57"/>
      <c r="CG24" s="57"/>
      <c r="CH24" s="57"/>
      <c r="CI24" s="57"/>
      <c r="CJ24" s="57"/>
      <c r="CK24" s="57"/>
      <c r="CL24" s="57"/>
      <c r="CP24"/>
      <c r="CQ24"/>
      <c r="CR24"/>
      <c r="CS24"/>
      <c r="CT24"/>
      <c r="CU24"/>
      <c r="CV24"/>
      <c r="CW24"/>
      <c r="CX24"/>
      <c r="CY24"/>
      <c r="CZ24"/>
      <c r="EM24" s="57"/>
      <c r="EN24" s="57"/>
      <c r="EO24" s="57"/>
      <c r="EP24" s="57"/>
      <c r="EQ24" s="57"/>
      <c r="ER24" s="57"/>
      <c r="ES24" s="57"/>
      <c r="ET24" s="57"/>
      <c r="EU24" s="57"/>
      <c r="EV24" s="57"/>
      <c r="EW24" s="57"/>
      <c r="FG24" s="65"/>
      <c r="FH24" s="65"/>
      <c r="FL24" s="57"/>
      <c r="FX24" s="57"/>
      <c r="FY24" s="57"/>
      <c r="FZ24" s="57"/>
      <c r="GA24" s="66"/>
      <c r="GB24" s="66"/>
      <c r="GE24" s="66"/>
      <c r="GG24" s="57"/>
    </row>
    <row r="25" spans="1:189" s="56" customFormat="1" ht="18" customHeight="1" x14ac:dyDescent="0.3">
      <c r="A25" s="56" t="s">
        <v>1029</v>
      </c>
      <c r="B25" s="56" t="s">
        <v>1021</v>
      </c>
      <c r="C25" s="57">
        <v>980</v>
      </c>
      <c r="D25" s="57">
        <v>2</v>
      </c>
      <c r="E25" s="56">
        <f t="shared" si="0"/>
        <v>1253.1500000000001</v>
      </c>
      <c r="F25" s="68">
        <v>54.810757142857142</v>
      </c>
      <c r="G25" s="68">
        <v>0.44417142857142861</v>
      </c>
      <c r="H25" s="68">
        <v>18.506585714285713</v>
      </c>
      <c r="I25" s="68">
        <v>5.5074142857142858</v>
      </c>
      <c r="J25" s="68"/>
      <c r="K25" s="68">
        <v>3.2147857142857146</v>
      </c>
      <c r="L25" s="68">
        <v>6.6213428571428574</v>
      </c>
      <c r="M25" s="68">
        <v>4.5254142857142856</v>
      </c>
      <c r="N25" s="68">
        <v>0.16174285714285716</v>
      </c>
      <c r="O25" s="58"/>
      <c r="P25" s="58"/>
      <c r="Q25" s="58">
        <v>5.18</v>
      </c>
      <c r="S25" s="69">
        <v>43.431090000000005</v>
      </c>
      <c r="T25" s="69">
        <v>0.97051999999999994</v>
      </c>
      <c r="U25" s="69">
        <v>12.685579999999998</v>
      </c>
      <c r="V25" s="69">
        <v>9.1180599999999998</v>
      </c>
      <c r="W25" s="69"/>
      <c r="X25" s="69">
        <v>16.541029999999999</v>
      </c>
      <c r="Y25" s="69">
        <v>11.19848</v>
      </c>
      <c r="Z25" s="69">
        <v>2.78443</v>
      </c>
      <c r="AA25" s="69">
        <v>4.9180000000000001E-2</v>
      </c>
      <c r="AB25" s="69">
        <v>0.12274</v>
      </c>
      <c r="AD25" s="59"/>
      <c r="AE25" s="60"/>
      <c r="AF25" s="61"/>
      <c r="AG25" s="59"/>
      <c r="AH25" s="59"/>
      <c r="AI25" s="59"/>
      <c r="AJ25" s="60"/>
      <c r="AK25" s="62"/>
      <c r="AL25" s="62"/>
      <c r="AM25" s="62"/>
      <c r="AN25" s="62"/>
      <c r="AO25" s="62"/>
      <c r="AP25" s="62"/>
      <c r="AQ25" s="63"/>
      <c r="AR25" s="62"/>
      <c r="AS25" s="62"/>
      <c r="AT25" s="63"/>
      <c r="AU25" s="59"/>
      <c r="AV25" s="59"/>
      <c r="AW25" s="59"/>
      <c r="AX25" s="59"/>
      <c r="AY25" s="59"/>
      <c r="AZ25" s="59"/>
      <c r="BA25" s="60"/>
      <c r="BB25" s="64"/>
      <c r="BC25" s="64"/>
      <c r="BD25" s="59"/>
      <c r="BE25" s="59"/>
      <c r="BF25" s="59"/>
      <c r="BG25" s="59"/>
      <c r="BH25" s="59"/>
      <c r="BI25" s="59"/>
      <c r="BJ25" s="59"/>
      <c r="BK25" s="59"/>
      <c r="BL25" s="57"/>
      <c r="BM25" s="57"/>
      <c r="BN25" s="57"/>
      <c r="BO25" s="57"/>
      <c r="BP25" s="57"/>
      <c r="BQ25" s="57"/>
      <c r="BR25" s="57"/>
      <c r="BS25" s="57"/>
      <c r="BT25" s="57"/>
      <c r="BU25" s="57"/>
      <c r="BV25" s="57"/>
      <c r="BW25" s="57"/>
      <c r="BX25" s="57"/>
      <c r="CA25" s="57"/>
      <c r="CB25" s="57"/>
      <c r="CC25" s="57"/>
      <c r="CD25" s="57"/>
      <c r="CE25" s="57"/>
      <c r="CF25" s="57"/>
      <c r="CG25" s="57"/>
      <c r="CH25" s="57"/>
      <c r="CI25" s="57"/>
      <c r="CJ25" s="57"/>
      <c r="CK25" s="57"/>
      <c r="CL25" s="57"/>
      <c r="CP25"/>
      <c r="CQ25"/>
      <c r="CR25"/>
      <c r="CS25"/>
      <c r="CT25"/>
      <c r="CU25"/>
      <c r="CV25"/>
      <c r="CW25"/>
      <c r="CX25"/>
      <c r="CY25"/>
      <c r="CZ25"/>
      <c r="EM25" s="57"/>
      <c r="EN25" s="57"/>
      <c r="EO25" s="57"/>
      <c r="EP25" s="57"/>
      <c r="EQ25" s="57"/>
      <c r="ER25" s="57"/>
      <c r="ES25" s="57"/>
      <c r="ET25" s="57"/>
      <c r="EU25" s="57"/>
      <c r="EV25" s="57"/>
      <c r="EW25" s="57"/>
      <c r="FG25" s="65"/>
      <c r="FH25" s="65"/>
      <c r="FL25" s="57"/>
      <c r="FX25" s="57"/>
      <c r="FY25" s="57"/>
      <c r="FZ25" s="57"/>
      <c r="GA25" s="66"/>
      <c r="GB25" s="66"/>
      <c r="GE25" s="66"/>
      <c r="GG25" s="57"/>
    </row>
    <row r="26" spans="1:189" s="56" customFormat="1" ht="18" customHeight="1" x14ac:dyDescent="0.3">
      <c r="A26" s="56" t="s">
        <v>1030</v>
      </c>
      <c r="B26" s="56" t="s">
        <v>1021</v>
      </c>
      <c r="C26" s="57">
        <v>980</v>
      </c>
      <c r="D26" s="57">
        <v>2</v>
      </c>
      <c r="E26" s="56">
        <f t="shared" si="0"/>
        <v>1253.1500000000001</v>
      </c>
      <c r="F26" s="58">
        <v>56.527799999999999</v>
      </c>
      <c r="G26" s="58">
        <v>0.78876000000000002</v>
      </c>
      <c r="H26" s="58">
        <v>16.8081</v>
      </c>
      <c r="I26" s="58">
        <v>5.9344799999999998</v>
      </c>
      <c r="J26" s="58">
        <v>0.11268</v>
      </c>
      <c r="K26" s="58">
        <v>2.2723800000000001</v>
      </c>
      <c r="L26" s="58">
        <v>5.5964400000000003</v>
      </c>
      <c r="M26" s="58">
        <v>3.9531900000000002</v>
      </c>
      <c r="N26" s="58">
        <v>1.54935</v>
      </c>
      <c r="O26" s="58">
        <v>6.5729999999999997E-2</v>
      </c>
      <c r="P26" s="58">
        <v>0.26291999999999999</v>
      </c>
      <c r="Q26" s="58">
        <v>6.1</v>
      </c>
      <c r="S26" s="58">
        <v>43</v>
      </c>
      <c r="T26" s="58">
        <v>3.16</v>
      </c>
      <c r="U26" s="58">
        <v>11.8</v>
      </c>
      <c r="V26" s="58">
        <v>11.8</v>
      </c>
      <c r="W26" s="58">
        <v>0.12</v>
      </c>
      <c r="X26" s="58">
        <v>14.4</v>
      </c>
      <c r="Y26" s="58">
        <v>11.1</v>
      </c>
      <c r="Z26" s="58">
        <v>2.44</v>
      </c>
      <c r="AA26" s="58">
        <v>0.42</v>
      </c>
      <c r="AB26" s="58"/>
      <c r="AD26" s="59"/>
      <c r="AE26" s="60"/>
      <c r="AF26" s="61"/>
      <c r="AG26" s="59"/>
      <c r="AH26" s="59"/>
      <c r="AI26" s="59"/>
      <c r="AJ26" s="60"/>
      <c r="AK26" s="62"/>
      <c r="AL26" s="62"/>
      <c r="AM26" s="62"/>
      <c r="AN26" s="62"/>
      <c r="AO26" s="62"/>
      <c r="AP26" s="62"/>
      <c r="AQ26" s="63"/>
      <c r="AR26" s="62"/>
      <c r="AS26" s="62"/>
      <c r="AT26" s="63"/>
      <c r="AU26" s="59"/>
      <c r="AV26" s="59"/>
      <c r="AW26" s="59"/>
      <c r="AX26" s="59"/>
      <c r="AY26" s="59"/>
      <c r="AZ26" s="59"/>
      <c r="BA26" s="60"/>
      <c r="BB26" s="64"/>
      <c r="BC26" s="64"/>
      <c r="BD26" s="59"/>
      <c r="BE26" s="59"/>
      <c r="BF26" s="59"/>
      <c r="BG26" s="59"/>
      <c r="BH26" s="59"/>
      <c r="BI26" s="59"/>
      <c r="BJ26" s="59"/>
      <c r="BK26" s="59"/>
      <c r="BL26" s="57"/>
      <c r="BM26" s="57"/>
      <c r="BN26" s="57"/>
      <c r="BO26" s="57"/>
      <c r="BP26" s="57"/>
      <c r="BQ26" s="57"/>
      <c r="BR26" s="57"/>
      <c r="BS26" s="57"/>
      <c r="BT26" s="57"/>
      <c r="BU26" s="57"/>
      <c r="BV26" s="57"/>
      <c r="BW26" s="57"/>
      <c r="BX26" s="57"/>
      <c r="CA26" s="57"/>
      <c r="CB26" s="57"/>
      <c r="CC26" s="57"/>
      <c r="CD26" s="57"/>
      <c r="CE26" s="57"/>
      <c r="CF26" s="57"/>
      <c r="CG26" s="57"/>
      <c r="CH26" s="57"/>
      <c r="CI26" s="57"/>
      <c r="CJ26" s="57"/>
      <c r="CK26" s="57"/>
      <c r="CL26" s="57"/>
      <c r="CP26"/>
      <c r="CQ26"/>
      <c r="CR26"/>
      <c r="CS26"/>
      <c r="CT26"/>
      <c r="CU26"/>
      <c r="CV26"/>
      <c r="CW26"/>
      <c r="CX26"/>
      <c r="CY26"/>
      <c r="CZ26"/>
      <c r="EM26" s="57"/>
      <c r="EN26" s="57"/>
      <c r="EO26" s="57"/>
      <c r="EP26" s="57"/>
      <c r="EQ26" s="57"/>
      <c r="ER26" s="57"/>
      <c r="ES26" s="57"/>
      <c r="ET26" s="57"/>
      <c r="EU26" s="57"/>
      <c r="EV26" s="57"/>
      <c r="EW26" s="57"/>
      <c r="FG26" s="65"/>
      <c r="FH26" s="65"/>
      <c r="FL26" s="57"/>
      <c r="FX26" s="57"/>
      <c r="FY26" s="57"/>
      <c r="FZ26" s="57"/>
      <c r="GA26" s="66"/>
      <c r="GB26" s="66"/>
      <c r="GE26" s="66"/>
      <c r="GG26" s="57"/>
    </row>
    <row r="27" spans="1:189" s="56" customFormat="1" ht="18" customHeight="1" x14ac:dyDescent="0.3">
      <c r="A27" s="56" t="s">
        <v>1030</v>
      </c>
      <c r="B27" s="56" t="s">
        <v>1021</v>
      </c>
      <c r="C27" s="57">
        <v>965</v>
      </c>
      <c r="D27" s="57">
        <v>2</v>
      </c>
      <c r="E27" s="56">
        <f t="shared" si="0"/>
        <v>1238.1500000000001</v>
      </c>
      <c r="F27" s="58">
        <v>57.965600000000002</v>
      </c>
      <c r="G27" s="58">
        <v>0.63046999999999997</v>
      </c>
      <c r="H27" s="58">
        <v>16.7498</v>
      </c>
      <c r="I27" s="58">
        <v>5.4672099999999997</v>
      </c>
      <c r="J27" s="58">
        <v>0.12232999999999999</v>
      </c>
      <c r="K27" s="58">
        <v>1.94787</v>
      </c>
      <c r="L27" s="58">
        <v>5.1943200000000003</v>
      </c>
      <c r="M27" s="58">
        <v>4.0745300000000002</v>
      </c>
      <c r="N27" s="58">
        <v>1.61852</v>
      </c>
      <c r="O27" s="58">
        <v>4.7050000000000002E-2</v>
      </c>
      <c r="P27" s="58">
        <v>0.24465999999999999</v>
      </c>
      <c r="Q27" s="58">
        <v>5.9</v>
      </c>
      <c r="S27" s="58">
        <v>43.5</v>
      </c>
      <c r="T27" s="58">
        <v>2.79</v>
      </c>
      <c r="U27" s="58">
        <v>11.3</v>
      </c>
      <c r="V27" s="58">
        <v>13.4</v>
      </c>
      <c r="W27" s="58">
        <v>0.16</v>
      </c>
      <c r="X27" s="58">
        <v>13.8</v>
      </c>
      <c r="Y27" s="58">
        <v>10.8</v>
      </c>
      <c r="Z27" s="58">
        <v>2.31</v>
      </c>
      <c r="AA27" s="58">
        <v>0.41</v>
      </c>
      <c r="AB27" s="58"/>
      <c r="AD27" s="59"/>
      <c r="AE27" s="60"/>
      <c r="AF27" s="61"/>
      <c r="AG27" s="59"/>
      <c r="AH27" s="59"/>
      <c r="AI27" s="59"/>
      <c r="AJ27" s="60"/>
      <c r="AK27" s="62"/>
      <c r="AL27" s="62"/>
      <c r="AM27" s="62"/>
      <c r="AN27" s="62"/>
      <c r="AO27" s="62"/>
      <c r="AP27" s="62"/>
      <c r="AQ27" s="63"/>
      <c r="AR27" s="62"/>
      <c r="AS27" s="62"/>
      <c r="AT27" s="63"/>
      <c r="AU27" s="59"/>
      <c r="AV27" s="59"/>
      <c r="AW27" s="59"/>
      <c r="AX27" s="59"/>
      <c r="AY27" s="59"/>
      <c r="AZ27" s="59"/>
      <c r="BA27" s="60"/>
      <c r="BB27" s="64"/>
      <c r="BC27" s="64"/>
      <c r="BD27" s="59"/>
      <c r="BE27" s="59"/>
      <c r="BF27" s="59"/>
      <c r="BG27" s="59"/>
      <c r="BH27" s="59"/>
      <c r="BI27" s="59"/>
      <c r="BJ27" s="59"/>
      <c r="BK27" s="59"/>
      <c r="BL27" s="57"/>
      <c r="BM27" s="57"/>
      <c r="BN27" s="57"/>
      <c r="BO27" s="57"/>
      <c r="BP27" s="57"/>
      <c r="BQ27" s="57"/>
      <c r="BR27" s="57"/>
      <c r="BS27" s="57"/>
      <c r="BT27" s="57"/>
      <c r="BU27" s="57"/>
      <c r="BV27" s="57"/>
      <c r="BW27" s="57"/>
      <c r="BX27" s="57"/>
      <c r="CA27" s="57"/>
      <c r="CB27" s="57"/>
      <c r="CC27" s="57"/>
      <c r="CD27" s="57"/>
      <c r="CE27" s="57"/>
      <c r="CF27" s="57"/>
      <c r="CG27" s="57"/>
      <c r="CH27" s="57"/>
      <c r="CI27" s="57"/>
      <c r="CJ27" s="57"/>
      <c r="CK27" s="57"/>
      <c r="CL27" s="57"/>
      <c r="CP27"/>
      <c r="CQ27"/>
      <c r="CR27"/>
      <c r="CS27"/>
      <c r="CT27"/>
      <c r="CU27"/>
      <c r="CV27"/>
      <c r="CW27"/>
      <c r="CX27"/>
      <c r="CY27"/>
      <c r="CZ27"/>
      <c r="EM27" s="57"/>
      <c r="EN27" s="57"/>
      <c r="EO27" s="57"/>
      <c r="EP27" s="57"/>
      <c r="EQ27" s="57"/>
      <c r="ER27" s="57"/>
      <c r="ES27" s="57"/>
      <c r="ET27" s="57"/>
      <c r="EU27" s="57"/>
      <c r="EV27" s="57"/>
      <c r="EW27" s="57"/>
      <c r="FG27" s="65"/>
      <c r="FH27" s="65"/>
      <c r="FL27" s="57"/>
      <c r="FX27" s="57"/>
      <c r="FY27" s="57"/>
      <c r="FZ27" s="57"/>
      <c r="GA27" s="66"/>
      <c r="GB27" s="66"/>
      <c r="GE27" s="66"/>
      <c r="GG27" s="57"/>
    </row>
    <row r="28" spans="1:189" s="56" customFormat="1" ht="18" customHeight="1" x14ac:dyDescent="0.3">
      <c r="A28" s="56" t="s">
        <v>1030</v>
      </c>
      <c r="B28" s="56" t="s">
        <v>1021</v>
      </c>
      <c r="C28" s="57">
        <v>945</v>
      </c>
      <c r="D28" s="57">
        <v>2</v>
      </c>
      <c r="E28" s="56">
        <f t="shared" si="0"/>
        <v>1218.1500000000001</v>
      </c>
      <c r="F28" s="58">
        <v>58.25</v>
      </c>
      <c r="G28" s="58">
        <v>0.53124000000000005</v>
      </c>
      <c r="H28" s="58">
        <v>16.403199999999998</v>
      </c>
      <c r="I28" s="58">
        <v>5.0141600000000004</v>
      </c>
      <c r="J28" s="58">
        <v>0.12116</v>
      </c>
      <c r="K28" s="58">
        <v>1.7801199999999999</v>
      </c>
      <c r="L28" s="58">
        <v>4.8277599999999996</v>
      </c>
      <c r="M28" s="58">
        <v>4.2219600000000002</v>
      </c>
      <c r="N28" s="58">
        <v>1.70556</v>
      </c>
      <c r="O28" s="58"/>
      <c r="P28" s="58">
        <v>0.27960000000000002</v>
      </c>
      <c r="Q28" s="58">
        <v>6.8</v>
      </c>
      <c r="S28" s="58">
        <v>43.3</v>
      </c>
      <c r="T28" s="58">
        <v>2.71</v>
      </c>
      <c r="U28" s="58">
        <v>10.8</v>
      </c>
      <c r="V28" s="58">
        <v>13.9</v>
      </c>
      <c r="W28" s="58">
        <v>0.21</v>
      </c>
      <c r="X28" s="58">
        <v>13.5</v>
      </c>
      <c r="Y28" s="58">
        <v>10.5</v>
      </c>
      <c r="Z28" s="58">
        <v>2.34</v>
      </c>
      <c r="AA28" s="58">
        <v>0.37</v>
      </c>
      <c r="AB28" s="58"/>
      <c r="AD28" s="59"/>
      <c r="AE28" s="60"/>
      <c r="AF28" s="61"/>
      <c r="AG28" s="59"/>
      <c r="AH28" s="59"/>
      <c r="AI28" s="59"/>
      <c r="AJ28" s="60"/>
      <c r="AK28" s="62"/>
      <c r="AL28" s="62"/>
      <c r="AM28" s="62"/>
      <c r="AN28" s="62"/>
      <c r="AO28" s="62"/>
      <c r="AP28" s="62"/>
      <c r="AQ28" s="63"/>
      <c r="AR28" s="62"/>
      <c r="AS28" s="62"/>
      <c r="AT28" s="63"/>
      <c r="AU28" s="59"/>
      <c r="AV28" s="59"/>
      <c r="AW28" s="59"/>
      <c r="AX28" s="59"/>
      <c r="AY28" s="59"/>
      <c r="AZ28" s="59"/>
      <c r="BA28" s="60"/>
      <c r="BB28" s="64"/>
      <c r="BC28" s="64"/>
      <c r="BD28" s="59"/>
      <c r="BE28" s="59"/>
      <c r="BF28" s="59"/>
      <c r="BG28" s="59"/>
      <c r="BH28" s="59"/>
      <c r="BI28" s="59"/>
      <c r="BJ28" s="59"/>
      <c r="BK28" s="59"/>
      <c r="BL28" s="57"/>
      <c r="BM28" s="57"/>
      <c r="BN28" s="57"/>
      <c r="BO28" s="57"/>
      <c r="BP28" s="57"/>
      <c r="BQ28" s="57"/>
      <c r="BR28" s="57"/>
      <c r="BS28" s="57"/>
      <c r="BT28" s="57"/>
      <c r="BU28" s="57"/>
      <c r="BV28" s="57"/>
      <c r="BW28" s="57"/>
      <c r="BX28" s="57"/>
      <c r="CA28" s="57"/>
      <c r="CB28" s="57"/>
      <c r="CC28" s="57"/>
      <c r="CD28" s="57"/>
      <c r="CE28" s="57"/>
      <c r="CF28" s="57"/>
      <c r="CG28" s="57"/>
      <c r="CH28" s="57"/>
      <c r="CI28" s="57"/>
      <c r="CJ28" s="57"/>
      <c r="CK28" s="57"/>
      <c r="CL28" s="57"/>
      <c r="CP28"/>
      <c r="CQ28"/>
      <c r="CR28"/>
      <c r="CS28"/>
      <c r="CT28"/>
      <c r="CU28"/>
      <c r="CV28"/>
      <c r="CW28"/>
      <c r="CX28"/>
      <c r="CY28"/>
      <c r="CZ28"/>
      <c r="EM28" s="57"/>
      <c r="EN28" s="57"/>
      <c r="EO28" s="57"/>
      <c r="EP28" s="57"/>
      <c r="EQ28" s="57"/>
      <c r="ER28" s="57"/>
      <c r="ES28" s="57"/>
      <c r="ET28" s="57"/>
      <c r="EU28" s="57"/>
      <c r="EV28" s="57"/>
      <c r="EW28" s="57"/>
      <c r="FG28" s="65"/>
      <c r="FH28" s="65"/>
      <c r="FL28" s="57"/>
      <c r="FX28" s="57"/>
      <c r="FY28" s="57"/>
      <c r="FZ28" s="57"/>
      <c r="GA28" s="66"/>
      <c r="GB28" s="66"/>
      <c r="GE28" s="66"/>
      <c r="GG28" s="57"/>
    </row>
    <row r="29" spans="1:189" s="56" customFormat="1" ht="18" customHeight="1" x14ac:dyDescent="0.3">
      <c r="A29" s="56" t="s">
        <v>1030</v>
      </c>
      <c r="B29" s="56" t="s">
        <v>1021</v>
      </c>
      <c r="C29" s="57">
        <v>920</v>
      </c>
      <c r="D29" s="57">
        <v>2</v>
      </c>
      <c r="E29" s="56">
        <f t="shared" si="0"/>
        <v>1193.1500000000001</v>
      </c>
      <c r="F29" s="58">
        <v>60.471600000000002</v>
      </c>
      <c r="G29" s="58">
        <v>0.42254999999999998</v>
      </c>
      <c r="H29" s="58">
        <v>16.3386</v>
      </c>
      <c r="I29" s="58">
        <v>4.4790299999999998</v>
      </c>
      <c r="J29" s="58">
        <v>0.12207</v>
      </c>
      <c r="K29" s="58">
        <v>1.28643</v>
      </c>
      <c r="L29" s="58">
        <v>4.2161099999999996</v>
      </c>
      <c r="M29" s="58">
        <v>4.3569599999999999</v>
      </c>
      <c r="N29" s="58">
        <v>1.9343399999999999</v>
      </c>
      <c r="O29" s="58"/>
      <c r="P29" s="58">
        <v>0.32865</v>
      </c>
      <c r="Q29" s="58">
        <v>6.1</v>
      </c>
      <c r="S29" s="58">
        <v>43.8</v>
      </c>
      <c r="T29" s="58">
        <v>2.5499999999999998</v>
      </c>
      <c r="U29" s="58">
        <v>11</v>
      </c>
      <c r="V29" s="58">
        <v>14.7</v>
      </c>
      <c r="W29" s="58">
        <v>0.21</v>
      </c>
      <c r="X29" s="58">
        <v>12.8</v>
      </c>
      <c r="Y29" s="58">
        <v>10.6</v>
      </c>
      <c r="Z29" s="58">
        <v>2.2999999999999998</v>
      </c>
      <c r="AA29" s="58">
        <v>0.42</v>
      </c>
      <c r="AB29" s="58"/>
      <c r="AD29" s="59"/>
      <c r="AE29" s="60"/>
      <c r="AF29" s="61"/>
      <c r="AG29" s="59"/>
      <c r="AH29" s="59"/>
      <c r="AI29" s="59"/>
      <c r="AJ29" s="60"/>
      <c r="AK29" s="62"/>
      <c r="AL29" s="62"/>
      <c r="AM29" s="62"/>
      <c r="AN29" s="62"/>
      <c r="AO29" s="62"/>
      <c r="AP29" s="62"/>
      <c r="AQ29" s="63"/>
      <c r="AR29" s="62"/>
      <c r="AS29" s="62"/>
      <c r="AT29" s="63"/>
      <c r="AU29" s="59"/>
      <c r="AV29" s="59"/>
      <c r="AW29" s="59"/>
      <c r="AX29" s="59"/>
      <c r="AY29" s="59"/>
      <c r="AZ29" s="59"/>
      <c r="BA29" s="60"/>
      <c r="BB29" s="64"/>
      <c r="BC29" s="64"/>
      <c r="BD29" s="59"/>
      <c r="BE29" s="59"/>
      <c r="BF29" s="59"/>
      <c r="BG29" s="59"/>
      <c r="BH29" s="59"/>
      <c r="BI29" s="59"/>
      <c r="BJ29" s="59"/>
      <c r="BK29" s="59"/>
      <c r="BL29" s="57"/>
      <c r="BM29" s="57"/>
      <c r="BN29" s="57"/>
      <c r="BO29" s="57"/>
      <c r="BP29" s="57"/>
      <c r="BQ29" s="57"/>
      <c r="BR29" s="57"/>
      <c r="BS29" s="57"/>
      <c r="BT29" s="57"/>
      <c r="BU29" s="57"/>
      <c r="BV29" s="57"/>
      <c r="BW29" s="57"/>
      <c r="BX29" s="57"/>
      <c r="CA29" s="57"/>
      <c r="CB29" s="57"/>
      <c r="CC29" s="57"/>
      <c r="CD29" s="57"/>
      <c r="CE29" s="57"/>
      <c r="CF29" s="57"/>
      <c r="CG29" s="57"/>
      <c r="CH29" s="57"/>
      <c r="CI29" s="57"/>
      <c r="CJ29" s="57"/>
      <c r="CK29" s="57"/>
      <c r="CL29" s="57"/>
      <c r="CP29"/>
      <c r="CQ29"/>
      <c r="CR29"/>
      <c r="CS29"/>
      <c r="CT29"/>
      <c r="CU29"/>
      <c r="CV29"/>
      <c r="CW29"/>
      <c r="CX29"/>
      <c r="CY29"/>
      <c r="CZ29"/>
      <c r="EM29" s="57"/>
      <c r="EN29" s="57"/>
      <c r="EO29" s="57"/>
      <c r="EP29" s="57"/>
      <c r="EQ29" s="57"/>
      <c r="ER29" s="57"/>
      <c r="ES29" s="57"/>
      <c r="ET29" s="57"/>
      <c r="EU29" s="57"/>
      <c r="EV29" s="57"/>
      <c r="EW29" s="57"/>
      <c r="FG29" s="65"/>
      <c r="FH29" s="65"/>
      <c r="FL29" s="57"/>
      <c r="FX29" s="57"/>
      <c r="FY29" s="57"/>
      <c r="FZ29" s="57"/>
      <c r="GA29" s="66"/>
      <c r="GB29" s="66"/>
      <c r="GE29" s="66"/>
      <c r="GG29" s="57"/>
    </row>
    <row r="30" spans="1:189" s="56" customFormat="1" ht="18" customHeight="1" x14ac:dyDescent="0.3">
      <c r="A30" s="56" t="s">
        <v>1030</v>
      </c>
      <c r="B30" s="56" t="s">
        <v>1021</v>
      </c>
      <c r="C30" s="57">
        <v>905</v>
      </c>
      <c r="D30" s="57">
        <v>2</v>
      </c>
      <c r="E30" s="56">
        <f t="shared" si="0"/>
        <v>1178.1500000000001</v>
      </c>
      <c r="F30" s="58">
        <v>63.997100000000003</v>
      </c>
      <c r="G30" s="58">
        <v>0.28110000000000002</v>
      </c>
      <c r="H30" s="58">
        <v>15.179399999999999</v>
      </c>
      <c r="I30" s="58">
        <v>3.4950100000000002</v>
      </c>
      <c r="J30" s="58">
        <v>0.10306999999999999</v>
      </c>
      <c r="K30" s="58">
        <v>0.80581999999999998</v>
      </c>
      <c r="L30" s="58">
        <v>3.1295799999999998</v>
      </c>
      <c r="M30" s="58">
        <v>4.3008300000000004</v>
      </c>
      <c r="N30" s="58">
        <v>2.2019500000000001</v>
      </c>
      <c r="O30" s="58"/>
      <c r="P30" s="58">
        <v>0.20613999999999999</v>
      </c>
      <c r="Q30" s="58">
        <v>6.3</v>
      </c>
      <c r="S30" s="58">
        <v>41.6</v>
      </c>
      <c r="T30" s="58">
        <v>3.62</v>
      </c>
      <c r="U30" s="58">
        <v>11.5</v>
      </c>
      <c r="V30" s="58">
        <v>17</v>
      </c>
      <c r="W30" s="58">
        <v>0.36</v>
      </c>
      <c r="X30" s="58">
        <v>11.8</v>
      </c>
      <c r="Y30" s="58">
        <v>10</v>
      </c>
      <c r="Z30" s="58">
        <v>2.4900000000000002</v>
      </c>
      <c r="AA30" s="58">
        <v>0.4</v>
      </c>
      <c r="AB30" s="58">
        <v>7.0000000000000007E-2</v>
      </c>
      <c r="AD30" s="59"/>
      <c r="AE30" s="60"/>
      <c r="AF30" s="61"/>
      <c r="AG30" s="59"/>
      <c r="AH30" s="59"/>
      <c r="AI30" s="59"/>
      <c r="AJ30" s="60"/>
      <c r="AK30" s="62"/>
      <c r="AL30" s="62"/>
      <c r="AM30" s="62"/>
      <c r="AN30" s="62"/>
      <c r="AO30" s="62"/>
      <c r="AP30" s="62"/>
      <c r="AQ30" s="63"/>
      <c r="AR30" s="62"/>
      <c r="AS30" s="62"/>
      <c r="AT30" s="63"/>
      <c r="AU30" s="59"/>
      <c r="AV30" s="59"/>
      <c r="AW30" s="59"/>
      <c r="AX30" s="59"/>
      <c r="AY30" s="59"/>
      <c r="AZ30" s="59"/>
      <c r="BA30" s="60"/>
      <c r="BB30" s="64"/>
      <c r="BC30" s="64"/>
      <c r="BD30" s="59"/>
      <c r="BE30" s="59"/>
      <c r="BF30" s="59"/>
      <c r="BG30" s="59"/>
      <c r="BH30" s="59"/>
      <c r="BI30" s="59"/>
      <c r="BJ30" s="59"/>
      <c r="BK30" s="59"/>
      <c r="BL30" s="57"/>
      <c r="BM30" s="57"/>
      <c r="BN30" s="57"/>
      <c r="BO30" s="57"/>
      <c r="BP30" s="57"/>
      <c r="BQ30" s="57"/>
      <c r="BR30" s="57"/>
      <c r="BS30" s="57"/>
      <c r="BT30" s="57"/>
      <c r="BU30" s="57"/>
      <c r="BV30" s="57"/>
      <c r="BW30" s="57"/>
      <c r="BX30" s="57"/>
      <c r="CA30" s="57"/>
      <c r="CB30" s="57"/>
      <c r="CC30" s="57"/>
      <c r="CD30" s="57"/>
      <c r="CE30" s="57"/>
      <c r="CF30" s="57"/>
      <c r="CG30" s="57"/>
      <c r="CH30" s="57"/>
      <c r="CI30" s="57"/>
      <c r="CJ30" s="57"/>
      <c r="CK30" s="57"/>
      <c r="CL30" s="57"/>
      <c r="CP30"/>
      <c r="CQ30"/>
      <c r="CR30"/>
      <c r="CS30"/>
      <c r="CT30"/>
      <c r="CU30"/>
      <c r="CV30"/>
      <c r="CW30"/>
      <c r="CX30"/>
      <c r="CY30"/>
      <c r="CZ30"/>
      <c r="EM30" s="57"/>
      <c r="EN30" s="57"/>
      <c r="EO30" s="57"/>
      <c r="EP30" s="57"/>
      <c r="EQ30" s="57"/>
      <c r="ER30" s="57"/>
      <c r="ES30" s="57"/>
      <c r="ET30" s="57"/>
      <c r="EU30" s="57"/>
      <c r="EV30" s="57"/>
      <c r="EW30" s="57"/>
      <c r="FG30" s="65"/>
      <c r="FH30" s="65"/>
      <c r="FL30" s="57"/>
      <c r="FX30" s="57"/>
      <c r="FY30" s="57"/>
      <c r="FZ30" s="57"/>
      <c r="GA30" s="66"/>
      <c r="GB30" s="66"/>
      <c r="GE30" s="66"/>
      <c r="GG30" s="57"/>
    </row>
    <row r="31" spans="1:189" s="56" customFormat="1" ht="18" customHeight="1" x14ac:dyDescent="0.3">
      <c r="A31" s="56" t="s">
        <v>1031</v>
      </c>
      <c r="B31" s="56" t="s">
        <v>1021</v>
      </c>
      <c r="C31" s="57">
        <v>990</v>
      </c>
      <c r="D31" s="57">
        <v>2</v>
      </c>
      <c r="E31" s="56">
        <f t="shared" si="0"/>
        <v>1263.1500000000001</v>
      </c>
      <c r="F31" s="58">
        <v>55.656300000000002</v>
      </c>
      <c r="G31" s="58">
        <v>0.897984</v>
      </c>
      <c r="H31" s="58">
        <v>17.117799999999999</v>
      </c>
      <c r="I31" s="58">
        <v>5.3130699999999997</v>
      </c>
      <c r="J31" s="58">
        <v>0.13095599999999999</v>
      </c>
      <c r="K31" s="58">
        <v>2.6752400000000001</v>
      </c>
      <c r="L31" s="58">
        <v>5.86496</v>
      </c>
      <c r="M31" s="58">
        <v>4.8640800000000004</v>
      </c>
      <c r="N31" s="58">
        <v>0.70155000000000001</v>
      </c>
      <c r="O31" s="58">
        <v>6.5477999999999995E-2</v>
      </c>
      <c r="P31" s="58">
        <v>0.215142</v>
      </c>
      <c r="Q31" s="58">
        <v>6.46</v>
      </c>
      <c r="S31" s="58">
        <v>42.8</v>
      </c>
      <c r="T31" s="58">
        <v>3.07</v>
      </c>
      <c r="U31" s="58">
        <v>12.4</v>
      </c>
      <c r="V31" s="58">
        <v>8.85</v>
      </c>
      <c r="W31" s="58">
        <v>0.13</v>
      </c>
      <c r="X31" s="58">
        <v>15</v>
      </c>
      <c r="Y31" s="58">
        <v>11.5</v>
      </c>
      <c r="Z31" s="58">
        <v>2.75</v>
      </c>
      <c r="AA31" s="58">
        <v>0.22</v>
      </c>
      <c r="AB31" s="58">
        <v>0.92</v>
      </c>
      <c r="AD31" s="59"/>
      <c r="AE31" s="60"/>
      <c r="AF31" s="61"/>
      <c r="AG31" s="59"/>
      <c r="AH31" s="59"/>
      <c r="AI31" s="59"/>
      <c r="AJ31" s="60"/>
      <c r="AK31" s="62"/>
      <c r="AL31" s="62"/>
      <c r="AM31" s="62"/>
      <c r="AN31" s="62"/>
      <c r="AO31" s="62"/>
      <c r="AP31" s="62"/>
      <c r="AQ31" s="63"/>
      <c r="AR31" s="62"/>
      <c r="AS31" s="62"/>
      <c r="AT31" s="63"/>
      <c r="AU31" s="59"/>
      <c r="AV31" s="59"/>
      <c r="AW31" s="59"/>
      <c r="AX31" s="59"/>
      <c r="AY31" s="59"/>
      <c r="AZ31" s="59"/>
      <c r="BA31" s="60"/>
      <c r="BB31" s="64"/>
      <c r="BC31" s="64"/>
      <c r="BD31" s="59"/>
      <c r="BE31" s="59"/>
      <c r="BF31" s="59"/>
      <c r="BG31" s="59"/>
      <c r="BH31" s="59"/>
      <c r="BI31" s="59"/>
      <c r="BJ31" s="59"/>
      <c r="BK31" s="59"/>
      <c r="BL31" s="57"/>
      <c r="BM31" s="57"/>
      <c r="BN31" s="57"/>
      <c r="BO31" s="57"/>
      <c r="BP31" s="57"/>
      <c r="BQ31" s="57"/>
      <c r="BR31" s="57"/>
      <c r="BS31" s="57"/>
      <c r="BT31" s="57"/>
      <c r="BU31" s="57"/>
      <c r="BV31" s="57"/>
      <c r="BW31" s="57"/>
      <c r="BX31" s="57"/>
      <c r="CA31" s="57"/>
      <c r="CB31" s="57"/>
      <c r="CC31" s="57"/>
      <c r="CD31" s="57"/>
      <c r="CE31" s="57"/>
      <c r="CF31" s="57"/>
      <c r="CG31" s="57"/>
      <c r="CH31" s="57"/>
      <c r="CI31" s="57"/>
      <c r="CJ31" s="57"/>
      <c r="CK31" s="57"/>
      <c r="CL31" s="57"/>
      <c r="CP31"/>
      <c r="CQ31"/>
      <c r="CR31"/>
      <c r="CS31"/>
      <c r="CT31"/>
      <c r="CU31"/>
      <c r="CV31"/>
      <c r="CW31"/>
      <c r="CX31"/>
      <c r="CY31"/>
      <c r="CZ31"/>
      <c r="EM31" s="57"/>
      <c r="EN31" s="57"/>
      <c r="EO31" s="57"/>
      <c r="EP31" s="57"/>
      <c r="EQ31" s="57"/>
      <c r="ER31" s="57"/>
      <c r="ES31" s="57"/>
      <c r="ET31" s="57"/>
      <c r="EU31" s="57"/>
      <c r="EV31" s="57"/>
      <c r="EW31" s="57"/>
      <c r="FG31" s="65"/>
      <c r="FH31" s="65"/>
      <c r="FL31" s="57"/>
      <c r="FX31" s="57"/>
      <c r="FY31" s="57"/>
      <c r="FZ31" s="57"/>
      <c r="GA31" s="66"/>
      <c r="GB31" s="66"/>
      <c r="GE31" s="66"/>
      <c r="GG31" s="57"/>
    </row>
    <row r="32" spans="1:189" s="56" customFormat="1" ht="18" customHeight="1" x14ac:dyDescent="0.3">
      <c r="A32" s="56" t="s">
        <v>1032</v>
      </c>
      <c r="B32" s="56" t="s">
        <v>1021</v>
      </c>
      <c r="C32" s="57">
        <v>940</v>
      </c>
      <c r="D32" s="57">
        <v>2</v>
      </c>
      <c r="E32" s="56">
        <f t="shared" si="0"/>
        <v>1213.1500000000001</v>
      </c>
      <c r="F32" s="58">
        <v>61.18</v>
      </c>
      <c r="G32" s="58">
        <v>0.61</v>
      </c>
      <c r="H32" s="58">
        <v>19.55</v>
      </c>
      <c r="I32" s="58">
        <v>1.56</v>
      </c>
      <c r="J32" s="58">
        <v>0.1</v>
      </c>
      <c r="K32" s="58">
        <v>0.05</v>
      </c>
      <c r="L32" s="58">
        <v>3.5</v>
      </c>
      <c r="M32" s="58">
        <v>4.7300000000000004</v>
      </c>
      <c r="N32" s="58">
        <v>1.42</v>
      </c>
      <c r="O32" s="58"/>
      <c r="P32" s="58">
        <v>0.23</v>
      </c>
      <c r="Q32" s="58">
        <v>7.0699999999999932</v>
      </c>
      <c r="S32" s="58">
        <v>40.17</v>
      </c>
      <c r="T32" s="58">
        <v>4.4000000000000004</v>
      </c>
      <c r="U32" s="58">
        <v>13.33</v>
      </c>
      <c r="V32" s="58">
        <v>12.54</v>
      </c>
      <c r="W32" s="58">
        <v>0.17</v>
      </c>
      <c r="X32" s="58">
        <v>11.18</v>
      </c>
      <c r="Y32" s="58">
        <v>11.76</v>
      </c>
      <c r="Z32" s="58">
        <v>2.2999999999999998</v>
      </c>
      <c r="AA32" s="58">
        <v>1.07</v>
      </c>
      <c r="AB32" s="58"/>
      <c r="AD32" s="59"/>
      <c r="AE32" s="60"/>
      <c r="AF32" s="61"/>
      <c r="AG32" s="59"/>
      <c r="AH32" s="59"/>
      <c r="AI32" s="59"/>
      <c r="AJ32" s="60"/>
      <c r="AK32" s="62"/>
      <c r="AL32" s="62"/>
      <c r="AM32" s="62"/>
      <c r="AN32" s="62"/>
      <c r="AO32" s="62"/>
      <c r="AP32" s="62"/>
      <c r="AQ32" s="63"/>
      <c r="AR32" s="62"/>
      <c r="AS32" s="62"/>
      <c r="AT32" s="63"/>
      <c r="AU32" s="59"/>
      <c r="AV32" s="59"/>
      <c r="AW32" s="59"/>
      <c r="AX32" s="59"/>
      <c r="AY32" s="59"/>
      <c r="AZ32" s="59"/>
      <c r="BA32" s="60"/>
      <c r="BB32" s="64"/>
      <c r="BC32" s="64"/>
      <c r="BD32" s="59"/>
      <c r="BE32" s="59"/>
      <c r="BF32" s="59"/>
      <c r="BG32" s="59"/>
      <c r="BH32" s="59"/>
      <c r="BI32" s="59"/>
      <c r="BJ32" s="59"/>
      <c r="BK32" s="59"/>
      <c r="BL32" s="57"/>
      <c r="BM32" s="57"/>
      <c r="BN32" s="57"/>
      <c r="BO32" s="57"/>
      <c r="BP32" s="57"/>
      <c r="BQ32" s="57"/>
      <c r="BR32" s="57"/>
      <c r="BS32" s="57"/>
      <c r="BT32" s="57"/>
      <c r="BU32" s="57"/>
      <c r="BV32" s="57"/>
      <c r="BW32" s="57"/>
      <c r="BX32" s="57"/>
      <c r="CA32" s="57"/>
      <c r="CB32" s="57"/>
      <c r="CC32" s="57"/>
      <c r="CD32" s="57"/>
      <c r="CE32" s="57"/>
      <c r="CF32" s="57"/>
      <c r="CG32" s="57"/>
      <c r="CH32" s="57"/>
      <c r="CI32" s="57"/>
      <c r="CJ32" s="57"/>
      <c r="CK32" s="57"/>
      <c r="CL32" s="57"/>
      <c r="CP32"/>
      <c r="CQ32"/>
      <c r="CR32"/>
      <c r="CS32"/>
      <c r="CT32"/>
      <c r="CU32"/>
      <c r="CV32"/>
      <c r="CW32"/>
      <c r="CX32"/>
      <c r="CY32"/>
      <c r="CZ32"/>
      <c r="EM32" s="57"/>
      <c r="EN32" s="57"/>
      <c r="EO32" s="57"/>
      <c r="EP32" s="57"/>
      <c r="EQ32" s="57"/>
      <c r="ER32" s="57"/>
      <c r="ES32" s="57"/>
      <c r="ET32" s="57"/>
      <c r="EU32" s="57"/>
      <c r="EV32" s="57"/>
      <c r="EW32" s="57"/>
      <c r="FG32" s="65"/>
      <c r="FH32" s="65"/>
      <c r="FL32" s="57"/>
      <c r="FX32" s="57"/>
      <c r="FY32" s="57"/>
      <c r="FZ32" s="57"/>
      <c r="GA32" s="66"/>
      <c r="GB32" s="66"/>
      <c r="GE32" s="66"/>
      <c r="GG32" s="57"/>
    </row>
    <row r="33" spans="1:189" s="56" customFormat="1" ht="18" customHeight="1" x14ac:dyDescent="0.3">
      <c r="A33" s="56" t="s">
        <v>1032</v>
      </c>
      <c r="B33" s="56" t="s">
        <v>1021</v>
      </c>
      <c r="C33" s="57">
        <v>940</v>
      </c>
      <c r="D33" s="57">
        <v>2</v>
      </c>
      <c r="E33" s="56">
        <f t="shared" si="0"/>
        <v>1213.1500000000001</v>
      </c>
      <c r="F33" s="58">
        <v>56</v>
      </c>
      <c r="G33" s="58">
        <v>1.01</v>
      </c>
      <c r="H33" s="58">
        <v>19.010000000000002</v>
      </c>
      <c r="I33" s="58">
        <v>1.83</v>
      </c>
      <c r="J33" s="58">
        <v>0.13</v>
      </c>
      <c r="K33" s="58">
        <v>0.15</v>
      </c>
      <c r="L33" s="58">
        <v>4.43</v>
      </c>
      <c r="M33" s="58">
        <v>3.57</v>
      </c>
      <c r="N33" s="58">
        <v>2.78</v>
      </c>
      <c r="O33" s="58"/>
      <c r="P33" s="58">
        <v>0.44</v>
      </c>
      <c r="Q33" s="58">
        <v>10.650000000000006</v>
      </c>
      <c r="S33" s="58">
        <v>39.25</v>
      </c>
      <c r="T33" s="58">
        <v>3.99</v>
      </c>
      <c r="U33" s="58">
        <v>12.8</v>
      </c>
      <c r="V33" s="58">
        <v>10.38</v>
      </c>
      <c r="W33" s="58">
        <v>0.25</v>
      </c>
      <c r="X33" s="58">
        <v>13.22</v>
      </c>
      <c r="Y33" s="58">
        <v>12.1</v>
      </c>
      <c r="Z33" s="58">
        <v>2.29</v>
      </c>
      <c r="AA33" s="58">
        <v>1.22</v>
      </c>
      <c r="AB33" s="58"/>
      <c r="AD33" s="59"/>
      <c r="AE33" s="60"/>
      <c r="AF33" s="61"/>
      <c r="AG33" s="59"/>
      <c r="AH33" s="59"/>
      <c r="AI33" s="59"/>
      <c r="AJ33" s="60"/>
      <c r="AK33" s="62"/>
      <c r="AL33" s="62"/>
      <c r="AM33" s="62"/>
      <c r="AN33" s="62"/>
      <c r="AO33" s="62"/>
      <c r="AP33" s="62"/>
      <c r="AQ33" s="63"/>
      <c r="AR33" s="62"/>
      <c r="AS33" s="62"/>
      <c r="AT33" s="63"/>
      <c r="AU33" s="59"/>
      <c r="AV33" s="59"/>
      <c r="AW33" s="59"/>
      <c r="AX33" s="59"/>
      <c r="AY33" s="59"/>
      <c r="AZ33" s="59"/>
      <c r="BA33" s="60"/>
      <c r="BB33" s="64"/>
      <c r="BC33" s="64"/>
      <c r="BD33" s="59"/>
      <c r="BE33" s="59"/>
      <c r="BF33" s="59"/>
      <c r="BG33" s="59"/>
      <c r="BH33" s="59"/>
      <c r="BI33" s="59"/>
      <c r="BJ33" s="59"/>
      <c r="BK33" s="59"/>
      <c r="BL33" s="57"/>
      <c r="BM33" s="57"/>
      <c r="BN33" s="57"/>
      <c r="BO33" s="57"/>
      <c r="BP33" s="57"/>
      <c r="BQ33" s="57"/>
      <c r="BR33" s="57"/>
      <c r="BS33" s="57"/>
      <c r="BT33" s="57"/>
      <c r="BU33" s="57"/>
      <c r="BV33" s="57"/>
      <c r="BW33" s="57"/>
      <c r="BX33" s="57"/>
      <c r="CA33" s="57"/>
      <c r="CB33" s="57"/>
      <c r="CC33" s="57"/>
      <c r="CD33" s="57"/>
      <c r="CE33" s="57"/>
      <c r="CF33" s="57"/>
      <c r="CG33" s="57"/>
      <c r="CH33" s="57"/>
      <c r="CI33" s="57"/>
      <c r="CJ33" s="57"/>
      <c r="CK33" s="57"/>
      <c r="CL33" s="57"/>
      <c r="CP33"/>
      <c r="CQ33"/>
      <c r="CR33"/>
      <c r="CS33"/>
      <c r="CT33"/>
      <c r="CU33"/>
      <c r="CV33"/>
      <c r="CW33"/>
      <c r="CX33"/>
      <c r="CY33"/>
      <c r="CZ33"/>
      <c r="EM33" s="57"/>
      <c r="EN33" s="57"/>
      <c r="EO33" s="57"/>
      <c r="EP33" s="57"/>
      <c r="EQ33" s="57"/>
      <c r="ER33" s="57"/>
      <c r="ES33" s="57"/>
      <c r="ET33" s="57"/>
      <c r="EU33" s="57"/>
      <c r="EV33" s="57"/>
      <c r="EW33" s="57"/>
      <c r="FG33" s="65"/>
      <c r="FH33" s="65"/>
      <c r="FL33" s="57"/>
      <c r="FX33" s="57"/>
      <c r="FY33" s="57"/>
      <c r="FZ33" s="57"/>
      <c r="GA33" s="66"/>
      <c r="GB33" s="66"/>
      <c r="GE33" s="66"/>
      <c r="GG33" s="57"/>
    </row>
    <row r="34" spans="1:189" s="56" customFormat="1" ht="18" customHeight="1" x14ac:dyDescent="0.3">
      <c r="A34" s="56" t="s">
        <v>1032</v>
      </c>
      <c r="B34" s="56" t="s">
        <v>1021</v>
      </c>
      <c r="C34" s="57">
        <v>940</v>
      </c>
      <c r="D34" s="57">
        <v>2</v>
      </c>
      <c r="E34" s="56">
        <f t="shared" si="0"/>
        <v>1213.1500000000001</v>
      </c>
      <c r="F34" s="58">
        <v>59.12</v>
      </c>
      <c r="G34" s="58">
        <v>0.57999999999999996</v>
      </c>
      <c r="H34" s="58">
        <v>17.57</v>
      </c>
      <c r="I34" s="58">
        <v>2.19</v>
      </c>
      <c r="J34" s="58">
        <v>0.12</v>
      </c>
      <c r="K34" s="58">
        <v>0.45</v>
      </c>
      <c r="L34" s="58">
        <v>4.34</v>
      </c>
      <c r="M34" s="58">
        <v>5.14</v>
      </c>
      <c r="N34" s="58">
        <v>0.83</v>
      </c>
      <c r="O34" s="58"/>
      <c r="P34" s="58">
        <v>0.32</v>
      </c>
      <c r="Q34" s="58">
        <v>9.3400000000000034</v>
      </c>
      <c r="S34" s="58">
        <v>42.92</v>
      </c>
      <c r="T34" s="58">
        <v>2.31</v>
      </c>
      <c r="U34" s="58">
        <v>12.6</v>
      </c>
      <c r="V34" s="58">
        <v>9.15</v>
      </c>
      <c r="W34" s="58">
        <v>0.2</v>
      </c>
      <c r="X34" s="58">
        <v>15.81</v>
      </c>
      <c r="Y34" s="58">
        <v>11.36</v>
      </c>
      <c r="Z34" s="58">
        <v>2.57</v>
      </c>
      <c r="AA34" s="58">
        <v>0.27</v>
      </c>
      <c r="AB34" s="58"/>
      <c r="AD34" s="59"/>
      <c r="AE34" s="60"/>
      <c r="AF34" s="61"/>
      <c r="AG34" s="59"/>
      <c r="AH34" s="59"/>
      <c r="AI34" s="59"/>
      <c r="AJ34" s="60"/>
      <c r="AK34" s="62"/>
      <c r="AL34" s="62"/>
      <c r="AM34" s="62"/>
      <c r="AN34" s="62"/>
      <c r="AO34" s="62"/>
      <c r="AP34" s="62"/>
      <c r="AQ34" s="63"/>
      <c r="AR34" s="62"/>
      <c r="AS34" s="62"/>
      <c r="AT34" s="63"/>
      <c r="AU34" s="59"/>
      <c r="AV34" s="59"/>
      <c r="AW34" s="59"/>
      <c r="AX34" s="59"/>
      <c r="AY34" s="59"/>
      <c r="AZ34" s="59"/>
      <c r="BA34" s="60"/>
      <c r="BB34" s="64"/>
      <c r="BC34" s="64"/>
      <c r="BD34" s="59"/>
      <c r="BE34" s="59"/>
      <c r="BF34" s="59"/>
      <c r="BG34" s="59"/>
      <c r="BH34" s="59"/>
      <c r="BI34" s="59"/>
      <c r="BJ34" s="59"/>
      <c r="BK34" s="59"/>
      <c r="BL34" s="57"/>
      <c r="BM34" s="57"/>
      <c r="BN34" s="57"/>
      <c r="BO34" s="57"/>
      <c r="BP34" s="57"/>
      <c r="BQ34" s="57"/>
      <c r="BR34" s="57"/>
      <c r="BS34" s="57"/>
      <c r="BT34" s="57"/>
      <c r="BU34" s="57"/>
      <c r="BV34" s="57"/>
      <c r="BW34" s="57"/>
      <c r="BX34" s="57"/>
      <c r="CA34" s="57"/>
      <c r="CB34" s="57"/>
      <c r="CC34" s="57"/>
      <c r="CD34" s="57"/>
      <c r="CE34" s="57"/>
      <c r="CF34" s="57"/>
      <c r="CG34" s="57"/>
      <c r="CH34" s="57"/>
      <c r="CI34" s="57"/>
      <c r="CJ34" s="57"/>
      <c r="CK34" s="57"/>
      <c r="CL34" s="57"/>
      <c r="CP34"/>
      <c r="CQ34"/>
      <c r="CR34"/>
      <c r="CS34"/>
      <c r="CT34"/>
      <c r="CU34"/>
      <c r="CV34"/>
      <c r="CW34"/>
      <c r="CX34"/>
      <c r="CY34"/>
      <c r="CZ34"/>
      <c r="EM34" s="57"/>
      <c r="EN34" s="57"/>
      <c r="EO34" s="57"/>
      <c r="EP34" s="57"/>
      <c r="EQ34" s="57"/>
      <c r="ER34" s="57"/>
      <c r="ES34" s="57"/>
      <c r="ET34" s="57"/>
      <c r="EU34" s="57"/>
      <c r="EV34" s="57"/>
      <c r="EW34" s="57"/>
      <c r="FG34" s="65"/>
      <c r="FH34" s="65"/>
      <c r="FL34" s="57"/>
      <c r="FX34" s="57"/>
      <c r="FY34" s="57"/>
      <c r="FZ34" s="57"/>
      <c r="GA34" s="66"/>
      <c r="GB34" s="66"/>
      <c r="GE34" s="66"/>
      <c r="GG34" s="57"/>
    </row>
    <row r="35" spans="1:189" s="56" customFormat="1" ht="18" customHeight="1" x14ac:dyDescent="0.3">
      <c r="A35" s="56" t="s">
        <v>1032</v>
      </c>
      <c r="B35" s="56" t="s">
        <v>1021</v>
      </c>
      <c r="C35" s="57">
        <v>940</v>
      </c>
      <c r="D35" s="57">
        <v>2</v>
      </c>
      <c r="E35" s="56">
        <f t="shared" si="0"/>
        <v>1213.1500000000001</v>
      </c>
      <c r="F35" s="58">
        <v>61.14</v>
      </c>
      <c r="G35" s="58">
        <v>0.87</v>
      </c>
      <c r="H35" s="58">
        <v>17.87</v>
      </c>
      <c r="I35" s="58">
        <v>2.09</v>
      </c>
      <c r="J35" s="58">
        <v>0.11</v>
      </c>
      <c r="K35" s="58">
        <v>0.57999999999999996</v>
      </c>
      <c r="L35" s="58">
        <v>5.44</v>
      </c>
      <c r="M35" s="58">
        <v>4.12</v>
      </c>
      <c r="N35" s="58">
        <v>0.28999999999999998</v>
      </c>
      <c r="O35" s="58"/>
      <c r="P35" s="58">
        <v>0.28999999999999998</v>
      </c>
      <c r="Q35" s="58">
        <v>7.1999999999999886</v>
      </c>
      <c r="S35" s="58">
        <v>45.27</v>
      </c>
      <c r="T35" s="58">
        <v>2.42</v>
      </c>
      <c r="U35" s="58">
        <v>10.08</v>
      </c>
      <c r="V35" s="58">
        <v>10.66</v>
      </c>
      <c r="W35" s="58">
        <v>0.27</v>
      </c>
      <c r="X35" s="58">
        <v>15.53</v>
      </c>
      <c r="Y35" s="58">
        <v>10.34</v>
      </c>
      <c r="Z35" s="58">
        <v>2.34</v>
      </c>
      <c r="AA35" s="58">
        <v>0.08</v>
      </c>
      <c r="AB35" s="58"/>
      <c r="AD35" s="59"/>
      <c r="AE35" s="60"/>
      <c r="AF35" s="61"/>
      <c r="AG35" s="59"/>
      <c r="AH35" s="59"/>
      <c r="AI35" s="59"/>
      <c r="AJ35" s="60"/>
      <c r="AK35" s="62"/>
      <c r="AL35" s="62"/>
      <c r="AM35" s="62"/>
      <c r="AN35" s="62"/>
      <c r="AO35" s="62"/>
      <c r="AP35" s="62"/>
      <c r="AQ35" s="63"/>
      <c r="AR35" s="62"/>
      <c r="AS35" s="62"/>
      <c r="AT35" s="63"/>
      <c r="AU35" s="59"/>
      <c r="AV35" s="59"/>
      <c r="AW35" s="59"/>
      <c r="AX35" s="59"/>
      <c r="AY35" s="59"/>
      <c r="AZ35" s="59"/>
      <c r="BA35" s="60"/>
      <c r="BB35" s="64"/>
      <c r="BC35" s="64"/>
      <c r="BD35" s="59"/>
      <c r="BE35" s="59"/>
      <c r="BF35" s="59"/>
      <c r="BG35" s="59"/>
      <c r="BH35" s="59"/>
      <c r="BI35" s="59"/>
      <c r="BJ35" s="59"/>
      <c r="BK35" s="59"/>
      <c r="BL35" s="57"/>
      <c r="BM35" s="57"/>
      <c r="BN35" s="57"/>
      <c r="BO35" s="57"/>
      <c r="BP35" s="57"/>
      <c r="BQ35" s="57"/>
      <c r="BR35" s="57"/>
      <c r="BS35" s="57"/>
      <c r="BT35" s="57"/>
      <c r="BU35" s="57"/>
      <c r="BV35" s="57"/>
      <c r="BW35" s="57"/>
      <c r="BX35" s="57"/>
      <c r="CA35" s="57"/>
      <c r="CB35" s="57"/>
      <c r="CC35" s="57"/>
      <c r="CD35" s="57"/>
      <c r="CE35" s="57"/>
      <c r="CF35" s="57"/>
      <c r="CG35" s="57"/>
      <c r="CH35" s="57"/>
      <c r="CI35" s="57"/>
      <c r="CJ35" s="57"/>
      <c r="CK35" s="57"/>
      <c r="CL35" s="57"/>
      <c r="CP35"/>
      <c r="CQ35"/>
      <c r="CR35"/>
      <c r="CS35"/>
      <c r="CT35"/>
      <c r="CU35"/>
      <c r="CV35"/>
      <c r="CW35"/>
      <c r="CX35"/>
      <c r="CY35"/>
      <c r="CZ35"/>
      <c r="EM35" s="57"/>
      <c r="EN35" s="57"/>
      <c r="EO35" s="57"/>
      <c r="EP35" s="57"/>
      <c r="EQ35" s="57"/>
      <c r="ER35" s="57"/>
      <c r="ES35" s="57"/>
      <c r="ET35" s="57"/>
      <c r="EU35" s="57"/>
      <c r="EV35" s="57"/>
      <c r="EW35" s="57"/>
      <c r="FG35" s="65"/>
      <c r="FH35" s="65"/>
      <c r="FL35" s="57"/>
      <c r="FX35" s="57"/>
      <c r="FY35" s="57"/>
      <c r="FZ35" s="57"/>
      <c r="GA35" s="66"/>
      <c r="GB35" s="66"/>
      <c r="GE35" s="66"/>
      <c r="GG35" s="57"/>
    </row>
    <row r="36" spans="1:189" s="56" customFormat="1" ht="18" customHeight="1" x14ac:dyDescent="0.3">
      <c r="A36" s="56" t="s">
        <v>1032</v>
      </c>
      <c r="B36" s="56" t="s">
        <v>1021</v>
      </c>
      <c r="C36" s="57">
        <v>940</v>
      </c>
      <c r="D36" s="57">
        <v>2</v>
      </c>
      <c r="E36" s="56">
        <f t="shared" si="0"/>
        <v>1213.1500000000001</v>
      </c>
      <c r="F36" s="58">
        <v>59.88</v>
      </c>
      <c r="G36" s="58">
        <v>0.41</v>
      </c>
      <c r="H36" s="58">
        <v>18.350000000000001</v>
      </c>
      <c r="I36" s="58">
        <v>2.5499999999999998</v>
      </c>
      <c r="J36" s="58">
        <v>0.08</v>
      </c>
      <c r="K36" s="58">
        <v>0.49</v>
      </c>
      <c r="L36" s="58">
        <v>5.44</v>
      </c>
      <c r="M36" s="58">
        <v>3.51</v>
      </c>
      <c r="N36" s="58">
        <v>0.52</v>
      </c>
      <c r="O36" s="58"/>
      <c r="P36" s="58">
        <v>0.1</v>
      </c>
      <c r="Q36" s="58">
        <v>8.6700000000000159</v>
      </c>
      <c r="S36" s="58">
        <v>44.25</v>
      </c>
      <c r="T36" s="58">
        <v>1.1200000000000001</v>
      </c>
      <c r="U36" s="58">
        <v>11.01</v>
      </c>
      <c r="V36" s="58">
        <v>11.99</v>
      </c>
      <c r="W36" s="58">
        <v>0.27</v>
      </c>
      <c r="X36" s="58">
        <v>15.49</v>
      </c>
      <c r="Y36" s="58">
        <v>9.73</v>
      </c>
      <c r="Z36" s="58">
        <v>1.38</v>
      </c>
      <c r="AA36" s="58">
        <v>0.11</v>
      </c>
      <c r="AB36" s="58"/>
      <c r="AD36" s="59"/>
      <c r="AE36" s="60"/>
      <c r="AF36" s="61"/>
      <c r="AG36" s="59"/>
      <c r="AH36" s="59"/>
      <c r="AI36" s="59"/>
      <c r="AJ36" s="60"/>
      <c r="AK36" s="62"/>
      <c r="AL36" s="62"/>
      <c r="AM36" s="62"/>
      <c r="AN36" s="62"/>
      <c r="AO36" s="62"/>
      <c r="AP36" s="62"/>
      <c r="AQ36" s="63"/>
      <c r="AR36" s="62"/>
      <c r="AS36" s="62"/>
      <c r="AT36" s="63"/>
      <c r="AU36" s="59"/>
      <c r="AV36" s="59"/>
      <c r="AW36" s="59"/>
      <c r="AX36" s="59"/>
      <c r="AY36" s="59"/>
      <c r="AZ36" s="59"/>
      <c r="BA36" s="60"/>
      <c r="BB36" s="64"/>
      <c r="BC36" s="64"/>
      <c r="BD36" s="59"/>
      <c r="BE36" s="59"/>
      <c r="BF36" s="59"/>
      <c r="BG36" s="59"/>
      <c r="BH36" s="59"/>
      <c r="BI36" s="59"/>
      <c r="BJ36" s="59"/>
      <c r="BK36" s="59"/>
      <c r="BL36" s="57"/>
      <c r="BM36" s="57"/>
      <c r="BN36" s="57"/>
      <c r="BO36" s="57"/>
      <c r="BP36" s="57"/>
      <c r="BQ36" s="57"/>
      <c r="BR36" s="57"/>
      <c r="BS36" s="57"/>
      <c r="BT36" s="57"/>
      <c r="BU36" s="57"/>
      <c r="BV36" s="57"/>
      <c r="BW36" s="57"/>
      <c r="BX36" s="57"/>
      <c r="CA36" s="57"/>
      <c r="CB36" s="57"/>
      <c r="CC36" s="57"/>
      <c r="CD36" s="57"/>
      <c r="CE36" s="57"/>
      <c r="CF36" s="57"/>
      <c r="CG36" s="57"/>
      <c r="CH36" s="57"/>
      <c r="CI36" s="57"/>
      <c r="CJ36" s="57"/>
      <c r="CK36" s="57"/>
      <c r="CL36" s="57"/>
      <c r="CP36"/>
      <c r="CQ36"/>
      <c r="CR36"/>
      <c r="CS36"/>
      <c r="CT36"/>
      <c r="CU36"/>
      <c r="CV36"/>
      <c r="CW36"/>
      <c r="CX36"/>
      <c r="CY36"/>
      <c r="CZ36"/>
      <c r="EM36" s="57"/>
      <c r="EN36" s="57"/>
      <c r="EO36" s="57"/>
      <c r="EP36" s="57"/>
      <c r="EQ36" s="57"/>
      <c r="ER36" s="57"/>
      <c r="ES36" s="57"/>
      <c r="ET36" s="57"/>
      <c r="EU36" s="57"/>
      <c r="EV36" s="57"/>
      <c r="EW36" s="57"/>
      <c r="FG36" s="65"/>
      <c r="FH36" s="65"/>
      <c r="FL36" s="57"/>
      <c r="FX36" s="57"/>
      <c r="FY36" s="57"/>
      <c r="FZ36" s="57"/>
      <c r="GA36" s="66"/>
      <c r="GB36" s="66"/>
      <c r="GE36" s="66"/>
      <c r="GG36" s="57"/>
    </row>
    <row r="37" spans="1:189" s="56" customFormat="1" ht="18" customHeight="1" x14ac:dyDescent="0.3">
      <c r="A37" s="56" t="s">
        <v>1032</v>
      </c>
      <c r="B37" s="56" t="s">
        <v>1021</v>
      </c>
      <c r="C37" s="57">
        <v>900</v>
      </c>
      <c r="D37" s="57">
        <v>2</v>
      </c>
      <c r="E37" s="56">
        <f t="shared" si="0"/>
        <v>1173.1500000000001</v>
      </c>
      <c r="F37" s="58">
        <v>65.39</v>
      </c>
      <c r="G37" s="58">
        <v>0.61</v>
      </c>
      <c r="H37" s="58">
        <v>16</v>
      </c>
      <c r="I37" s="58">
        <v>1.73</v>
      </c>
      <c r="J37" s="58">
        <v>0.12</v>
      </c>
      <c r="K37" s="58">
        <v>0.52</v>
      </c>
      <c r="L37" s="58">
        <v>3.87</v>
      </c>
      <c r="M37" s="58">
        <v>3.84</v>
      </c>
      <c r="N37" s="58">
        <v>0.19</v>
      </c>
      <c r="O37" s="58"/>
      <c r="P37" s="58">
        <v>0.37</v>
      </c>
      <c r="Q37" s="58">
        <v>7.3599999999999852</v>
      </c>
      <c r="S37" s="58">
        <v>44.47</v>
      </c>
      <c r="T37" s="58">
        <v>2.7</v>
      </c>
      <c r="U37" s="58">
        <v>11.48</v>
      </c>
      <c r="V37" s="58">
        <v>11.39</v>
      </c>
      <c r="W37" s="58">
        <v>0.27</v>
      </c>
      <c r="X37" s="58">
        <v>14.29</v>
      </c>
      <c r="Y37" s="58">
        <v>10.64</v>
      </c>
      <c r="Z37" s="58">
        <v>2.23</v>
      </c>
      <c r="AA37" s="58">
        <v>0.08</v>
      </c>
      <c r="AB37" s="58"/>
      <c r="AD37" s="59"/>
      <c r="AE37" s="60"/>
      <c r="AF37" s="61"/>
      <c r="AG37" s="59"/>
      <c r="AH37" s="59"/>
      <c r="AI37" s="59"/>
      <c r="AJ37" s="60"/>
      <c r="AK37" s="62"/>
      <c r="AL37" s="62"/>
      <c r="AM37" s="62"/>
      <c r="AN37" s="62"/>
      <c r="AO37" s="62"/>
      <c r="AP37" s="62"/>
      <c r="AQ37" s="63"/>
      <c r="AR37" s="62"/>
      <c r="AS37" s="62"/>
      <c r="AT37" s="63"/>
      <c r="AU37" s="59"/>
      <c r="AV37" s="59"/>
      <c r="AW37" s="59"/>
      <c r="AX37" s="59"/>
      <c r="AY37" s="59"/>
      <c r="AZ37" s="59"/>
      <c r="BA37" s="60"/>
      <c r="BB37" s="64"/>
      <c r="BC37" s="64"/>
      <c r="BD37" s="59"/>
      <c r="BE37" s="59"/>
      <c r="BF37" s="59"/>
      <c r="BG37" s="59"/>
      <c r="BH37" s="59"/>
      <c r="BI37" s="59"/>
      <c r="BJ37" s="59"/>
      <c r="BK37" s="59"/>
      <c r="BL37" s="57"/>
      <c r="BM37" s="57"/>
      <c r="BN37" s="57"/>
      <c r="BO37" s="57"/>
      <c r="BP37" s="57"/>
      <c r="BQ37" s="57"/>
      <c r="BR37" s="57"/>
      <c r="BS37" s="57"/>
      <c r="BT37" s="57"/>
      <c r="BU37" s="57"/>
      <c r="BV37" s="57"/>
      <c r="BW37" s="57"/>
      <c r="BX37" s="57"/>
      <c r="CA37" s="57"/>
      <c r="CB37" s="57"/>
      <c r="CC37" s="57"/>
      <c r="CD37" s="57"/>
      <c r="CE37" s="57"/>
      <c r="CF37" s="57"/>
      <c r="CG37" s="57"/>
      <c r="CH37" s="57"/>
      <c r="CI37" s="57"/>
      <c r="CJ37" s="57"/>
      <c r="CK37" s="57"/>
      <c r="CL37" s="57"/>
      <c r="CP37"/>
      <c r="CQ37"/>
      <c r="CR37"/>
      <c r="CS37"/>
      <c r="CT37"/>
      <c r="CU37"/>
      <c r="CV37"/>
      <c r="CW37"/>
      <c r="CX37"/>
      <c r="CY37"/>
      <c r="CZ37"/>
      <c r="EM37" s="57"/>
      <c r="EN37" s="57"/>
      <c r="EO37" s="57"/>
      <c r="EP37" s="57"/>
      <c r="EQ37" s="57"/>
      <c r="ER37" s="57"/>
      <c r="ES37" s="57"/>
      <c r="ET37" s="57"/>
      <c r="EU37" s="57"/>
      <c r="EV37" s="57"/>
      <c r="EW37" s="57"/>
      <c r="FG37" s="65"/>
      <c r="FH37" s="65"/>
      <c r="FL37" s="57"/>
      <c r="FX37" s="57"/>
      <c r="FY37" s="57"/>
      <c r="FZ37" s="57"/>
      <c r="GA37" s="66"/>
      <c r="GB37" s="66"/>
      <c r="GE37" s="66"/>
      <c r="GG37" s="57"/>
    </row>
    <row r="38" spans="1:189" s="56" customFormat="1" ht="18" customHeight="1" x14ac:dyDescent="0.3">
      <c r="A38" s="56" t="s">
        <v>1032</v>
      </c>
      <c r="B38" s="56" t="s">
        <v>1021</v>
      </c>
      <c r="C38" s="57">
        <v>900</v>
      </c>
      <c r="D38" s="57">
        <v>2</v>
      </c>
      <c r="E38" s="56">
        <f t="shared" si="0"/>
        <v>1173.1500000000001</v>
      </c>
      <c r="F38" s="58">
        <v>65.44</v>
      </c>
      <c r="G38" s="58">
        <v>0.35</v>
      </c>
      <c r="H38" s="58">
        <v>15.15</v>
      </c>
      <c r="I38" s="58">
        <v>1.98</v>
      </c>
      <c r="J38" s="58">
        <v>0.09</v>
      </c>
      <c r="K38" s="58">
        <v>0.37</v>
      </c>
      <c r="L38" s="58">
        <v>3.24</v>
      </c>
      <c r="M38" s="58">
        <v>5.04</v>
      </c>
      <c r="N38" s="58">
        <v>0.28000000000000003</v>
      </c>
      <c r="O38" s="58"/>
      <c r="P38" s="58">
        <v>0.14000000000000001</v>
      </c>
      <c r="Q38" s="58">
        <v>7.9199999999999875</v>
      </c>
      <c r="S38" s="58">
        <v>45.56</v>
      </c>
      <c r="T38" s="58">
        <v>1.57</v>
      </c>
      <c r="U38" s="58">
        <v>10.72</v>
      </c>
      <c r="V38" s="58">
        <v>10.47</v>
      </c>
      <c r="W38" s="58">
        <v>0.22</v>
      </c>
      <c r="X38" s="58">
        <v>16.149999999999999</v>
      </c>
      <c r="Y38" s="58">
        <v>10.74</v>
      </c>
      <c r="Z38" s="58">
        <v>1.92</v>
      </c>
      <c r="AA38" s="58">
        <v>0.15</v>
      </c>
      <c r="AB38" s="58"/>
      <c r="AD38" s="59"/>
      <c r="AE38" s="60"/>
      <c r="AF38" s="61"/>
      <c r="AG38" s="59"/>
      <c r="AH38" s="59"/>
      <c r="AI38" s="59"/>
      <c r="AJ38" s="60"/>
      <c r="AK38" s="62"/>
      <c r="AL38" s="62"/>
      <c r="AM38" s="62"/>
      <c r="AN38" s="62"/>
      <c r="AO38" s="62"/>
      <c r="AP38" s="62"/>
      <c r="AQ38" s="63"/>
      <c r="AR38" s="62"/>
      <c r="AS38" s="62"/>
      <c r="AT38" s="63"/>
      <c r="AU38" s="59"/>
      <c r="AV38" s="59"/>
      <c r="AW38" s="59"/>
      <c r="AX38" s="59"/>
      <c r="AY38" s="59"/>
      <c r="AZ38" s="59"/>
      <c r="BA38" s="60"/>
      <c r="BB38" s="64"/>
      <c r="BC38" s="64"/>
      <c r="BD38" s="59"/>
      <c r="BE38" s="59"/>
      <c r="BF38" s="59"/>
      <c r="BG38" s="59"/>
      <c r="BH38" s="59"/>
      <c r="BI38" s="59"/>
      <c r="BJ38" s="59"/>
      <c r="BK38" s="59"/>
      <c r="BL38" s="57"/>
      <c r="BM38" s="57"/>
      <c r="BN38" s="57"/>
      <c r="BO38" s="57"/>
      <c r="BP38" s="57"/>
      <c r="BQ38" s="57"/>
      <c r="BR38" s="57"/>
      <c r="BS38" s="57"/>
      <c r="BT38" s="57"/>
      <c r="BU38" s="57"/>
      <c r="BV38" s="57"/>
      <c r="BW38" s="57"/>
      <c r="BX38" s="57"/>
      <c r="CA38" s="57"/>
      <c r="CB38" s="57"/>
      <c r="CC38" s="57"/>
      <c r="CD38" s="57"/>
      <c r="CE38" s="57"/>
      <c r="CF38" s="57"/>
      <c r="CG38" s="57"/>
      <c r="CH38" s="57"/>
      <c r="CI38" s="57"/>
      <c r="CJ38" s="57"/>
      <c r="CK38" s="57"/>
      <c r="CL38" s="57"/>
      <c r="CP38"/>
      <c r="CQ38"/>
      <c r="CR38"/>
      <c r="CS38"/>
      <c r="CT38"/>
      <c r="CU38"/>
      <c r="CV38"/>
      <c r="CW38"/>
      <c r="CX38"/>
      <c r="CY38"/>
      <c r="CZ38"/>
      <c r="EM38" s="57"/>
      <c r="EN38" s="57"/>
      <c r="EO38" s="57"/>
      <c r="EP38" s="57"/>
      <c r="EQ38" s="57"/>
      <c r="ER38" s="57"/>
      <c r="ES38" s="57"/>
      <c r="ET38" s="57"/>
      <c r="EU38" s="57"/>
      <c r="EV38" s="57"/>
      <c r="EW38" s="57"/>
      <c r="FG38" s="65"/>
      <c r="FH38" s="65"/>
      <c r="FL38" s="57"/>
      <c r="FX38" s="57"/>
      <c r="FY38" s="57"/>
      <c r="FZ38" s="57"/>
      <c r="GA38" s="66"/>
      <c r="GB38" s="66"/>
      <c r="GE38" s="66"/>
      <c r="GG38" s="57"/>
    </row>
    <row r="39" spans="1:189" s="56" customFormat="1" ht="18" customHeight="1" x14ac:dyDescent="0.3">
      <c r="A39" s="56" t="s">
        <v>1032</v>
      </c>
      <c r="B39" s="56" t="s">
        <v>1021</v>
      </c>
      <c r="C39" s="57">
        <v>945</v>
      </c>
      <c r="D39" s="57">
        <v>2</v>
      </c>
      <c r="E39" s="56">
        <f t="shared" si="0"/>
        <v>1218.1500000000001</v>
      </c>
      <c r="F39" s="58">
        <v>61.26</v>
      </c>
      <c r="G39" s="58">
        <v>0.7</v>
      </c>
      <c r="H39" s="58">
        <v>19.45</v>
      </c>
      <c r="I39" s="58">
        <v>1.58</v>
      </c>
      <c r="J39" s="58">
        <v>0.13</v>
      </c>
      <c r="K39" s="58">
        <v>0.06</v>
      </c>
      <c r="L39" s="58">
        <v>3.73</v>
      </c>
      <c r="M39" s="58">
        <v>4.5999999999999996</v>
      </c>
      <c r="N39" s="58">
        <v>1.42</v>
      </c>
      <c r="O39" s="58"/>
      <c r="P39" s="58">
        <v>0.26</v>
      </c>
      <c r="Q39" s="58">
        <v>6.8100000000000023</v>
      </c>
      <c r="S39" s="58">
        <v>40.1</v>
      </c>
      <c r="T39" s="58">
        <v>4.2300000000000004</v>
      </c>
      <c r="U39" s="58">
        <v>13.52</v>
      </c>
      <c r="V39" s="58">
        <v>12.96</v>
      </c>
      <c r="W39" s="58">
        <v>0.19</v>
      </c>
      <c r="X39" s="58">
        <v>11.3</v>
      </c>
      <c r="Y39" s="58">
        <v>11.42</v>
      </c>
      <c r="Z39" s="58">
        <v>2.33</v>
      </c>
      <c r="AA39" s="58">
        <v>1.04</v>
      </c>
      <c r="AB39" s="58"/>
      <c r="AD39" s="59"/>
      <c r="AE39" s="60"/>
      <c r="AF39" s="61"/>
      <c r="AG39" s="59"/>
      <c r="AH39" s="59"/>
      <c r="AI39" s="59"/>
      <c r="AJ39" s="60"/>
      <c r="AK39" s="62"/>
      <c r="AL39" s="62"/>
      <c r="AM39" s="62"/>
      <c r="AN39" s="62"/>
      <c r="AO39" s="62"/>
      <c r="AP39" s="62"/>
      <c r="AQ39" s="63"/>
      <c r="AR39" s="62"/>
      <c r="AS39" s="62"/>
      <c r="AT39" s="63"/>
      <c r="AU39" s="59"/>
      <c r="AV39" s="59"/>
      <c r="AW39" s="59"/>
      <c r="AX39" s="59"/>
      <c r="AY39" s="59"/>
      <c r="AZ39" s="59"/>
      <c r="BA39" s="60"/>
      <c r="BB39" s="64"/>
      <c r="BC39" s="64"/>
      <c r="BD39" s="59"/>
      <c r="BE39" s="59"/>
      <c r="BF39" s="59"/>
      <c r="BG39" s="59"/>
      <c r="BH39" s="59"/>
      <c r="BI39" s="59"/>
      <c r="BJ39" s="59"/>
      <c r="BK39" s="59"/>
      <c r="BL39" s="57"/>
      <c r="BM39" s="57"/>
      <c r="BN39" s="57"/>
      <c r="BO39" s="57"/>
      <c r="BP39" s="57"/>
      <c r="BQ39" s="57"/>
      <c r="BR39" s="57"/>
      <c r="BS39" s="57"/>
      <c r="BT39" s="57"/>
      <c r="BU39" s="57"/>
      <c r="BV39" s="57"/>
      <c r="BW39" s="57"/>
      <c r="BX39" s="57"/>
      <c r="CA39" s="57"/>
      <c r="CB39" s="57"/>
      <c r="CC39" s="57"/>
      <c r="CD39" s="57"/>
      <c r="CE39" s="57"/>
      <c r="CF39" s="57"/>
      <c r="CG39" s="57"/>
      <c r="CH39" s="57"/>
      <c r="CI39" s="57"/>
      <c r="CJ39" s="57"/>
      <c r="CK39" s="57"/>
      <c r="CL39" s="57"/>
      <c r="CP39"/>
      <c r="CQ39"/>
      <c r="CR39"/>
      <c r="CS39"/>
      <c r="CT39"/>
      <c r="CU39"/>
      <c r="CV39"/>
      <c r="CW39"/>
      <c r="CX39"/>
      <c r="CY39"/>
      <c r="CZ39"/>
      <c r="EM39" s="57"/>
      <c r="EN39" s="57"/>
      <c r="EO39" s="57"/>
      <c r="EP39" s="57"/>
      <c r="EQ39" s="57"/>
      <c r="ER39" s="57"/>
      <c r="ES39" s="57"/>
      <c r="ET39" s="57"/>
      <c r="EU39" s="57"/>
      <c r="EV39" s="57"/>
      <c r="EW39" s="57"/>
      <c r="FG39" s="65"/>
      <c r="FH39" s="65"/>
      <c r="FL39" s="57"/>
      <c r="FX39" s="57"/>
      <c r="FY39" s="57"/>
      <c r="FZ39" s="57"/>
      <c r="GA39" s="66"/>
      <c r="GB39" s="66"/>
      <c r="GE39" s="66"/>
      <c r="GG39" s="57"/>
    </row>
    <row r="40" spans="1:189" s="56" customFormat="1" ht="18" customHeight="1" x14ac:dyDescent="0.3">
      <c r="A40" s="56" t="s">
        <v>1032</v>
      </c>
      <c r="B40" s="56" t="s">
        <v>1021</v>
      </c>
      <c r="C40" s="57">
        <v>940</v>
      </c>
      <c r="D40" s="57">
        <v>2</v>
      </c>
      <c r="E40" s="56">
        <f t="shared" si="0"/>
        <v>1213.1500000000001</v>
      </c>
      <c r="F40" s="58">
        <v>59.96</v>
      </c>
      <c r="G40" s="58">
        <v>0.87</v>
      </c>
      <c r="H40" s="58">
        <v>18.23</v>
      </c>
      <c r="I40" s="58">
        <v>1.78</v>
      </c>
      <c r="J40" s="58">
        <v>0.14000000000000001</v>
      </c>
      <c r="K40" s="58">
        <v>0.22</v>
      </c>
      <c r="L40" s="58">
        <v>2.79</v>
      </c>
      <c r="M40" s="58">
        <v>1.95</v>
      </c>
      <c r="N40" s="58">
        <v>3.54</v>
      </c>
      <c r="O40" s="58"/>
      <c r="P40" s="58">
        <v>0.25</v>
      </c>
      <c r="Q40" s="58">
        <v>10.269999999999982</v>
      </c>
      <c r="S40" s="58">
        <v>41.48</v>
      </c>
      <c r="T40" s="58">
        <v>3.59</v>
      </c>
      <c r="U40" s="58">
        <v>12.45</v>
      </c>
      <c r="V40" s="58">
        <v>10.49</v>
      </c>
      <c r="W40" s="58">
        <v>0.28999999999999998</v>
      </c>
      <c r="X40" s="58">
        <v>13.66</v>
      </c>
      <c r="Y40" s="58">
        <v>11.32</v>
      </c>
      <c r="Z40" s="58">
        <v>2.34</v>
      </c>
      <c r="AA40" s="58">
        <v>1.1100000000000001</v>
      </c>
      <c r="AB40" s="58"/>
      <c r="AD40" s="59"/>
      <c r="AE40" s="60"/>
      <c r="AF40" s="61"/>
      <c r="AG40" s="59"/>
      <c r="AH40" s="59"/>
      <c r="AI40" s="59"/>
      <c r="AJ40" s="60"/>
      <c r="AK40" s="62"/>
      <c r="AL40" s="62"/>
      <c r="AM40" s="62"/>
      <c r="AN40" s="62"/>
      <c r="AO40" s="62"/>
      <c r="AP40" s="62"/>
      <c r="AQ40" s="63"/>
      <c r="AR40" s="62"/>
      <c r="AS40" s="62"/>
      <c r="AT40" s="63"/>
      <c r="AU40" s="59"/>
      <c r="AV40" s="59"/>
      <c r="AW40" s="59"/>
      <c r="AX40" s="59"/>
      <c r="AY40" s="59"/>
      <c r="AZ40" s="59"/>
      <c r="BA40" s="60"/>
      <c r="BB40" s="64"/>
      <c r="BC40" s="64"/>
      <c r="BD40" s="59"/>
      <c r="BE40" s="59"/>
      <c r="BF40" s="59"/>
      <c r="BG40" s="59"/>
      <c r="BH40" s="59"/>
      <c r="BI40" s="59"/>
      <c r="BJ40" s="59"/>
      <c r="BK40" s="59"/>
      <c r="BL40" s="57"/>
      <c r="BM40" s="57"/>
      <c r="BN40" s="57"/>
      <c r="BO40" s="57"/>
      <c r="BP40" s="57"/>
      <c r="BQ40" s="57"/>
      <c r="BR40" s="57"/>
      <c r="BS40" s="57"/>
      <c r="BT40" s="57"/>
      <c r="BU40" s="57"/>
      <c r="BV40" s="57"/>
      <c r="BW40" s="57"/>
      <c r="BX40" s="57"/>
      <c r="CA40" s="57"/>
      <c r="CB40" s="57"/>
      <c r="CC40" s="57"/>
      <c r="CD40" s="57"/>
      <c r="CE40" s="57"/>
      <c r="CF40" s="57"/>
      <c r="CG40" s="57"/>
      <c r="CH40" s="57"/>
      <c r="CI40" s="57"/>
      <c r="CJ40" s="57"/>
      <c r="CK40" s="57"/>
      <c r="CL40" s="57"/>
      <c r="CP40"/>
      <c r="CQ40"/>
      <c r="CR40"/>
      <c r="CS40"/>
      <c r="CT40"/>
      <c r="CU40"/>
      <c r="CV40"/>
      <c r="CW40"/>
      <c r="CX40"/>
      <c r="CY40"/>
      <c r="CZ40"/>
      <c r="EM40" s="57"/>
      <c r="EN40" s="57"/>
      <c r="EO40" s="57"/>
      <c r="EP40" s="57"/>
      <c r="EQ40" s="57"/>
      <c r="ER40" s="57"/>
      <c r="ES40" s="57"/>
      <c r="ET40" s="57"/>
      <c r="EU40" s="57"/>
      <c r="EV40" s="57"/>
      <c r="EW40" s="57"/>
      <c r="FG40" s="65"/>
      <c r="FH40" s="65"/>
      <c r="FL40" s="57"/>
      <c r="FX40" s="57"/>
      <c r="FY40" s="57"/>
      <c r="FZ40" s="57"/>
      <c r="GA40" s="66"/>
      <c r="GB40" s="66"/>
      <c r="GE40" s="66"/>
      <c r="GG40" s="57"/>
    </row>
    <row r="41" spans="1:189" s="56" customFormat="1" ht="18" customHeight="1" x14ac:dyDescent="0.3">
      <c r="A41" s="56" t="s">
        <v>1032</v>
      </c>
      <c r="B41" s="56" t="s">
        <v>1021</v>
      </c>
      <c r="C41" s="57">
        <v>940</v>
      </c>
      <c r="D41" s="57">
        <v>2</v>
      </c>
      <c r="E41" s="56">
        <f t="shared" si="0"/>
        <v>1213.1500000000001</v>
      </c>
      <c r="F41" s="58">
        <v>59.6</v>
      </c>
      <c r="G41" s="58">
        <v>0.84</v>
      </c>
      <c r="H41" s="58">
        <v>17.739999999999998</v>
      </c>
      <c r="I41" s="58">
        <v>2.27</v>
      </c>
      <c r="J41" s="58">
        <v>0.12</v>
      </c>
      <c r="K41" s="58">
        <v>0.59</v>
      </c>
      <c r="L41" s="58">
        <v>5.46</v>
      </c>
      <c r="M41" s="58">
        <v>3.52</v>
      </c>
      <c r="N41" s="58">
        <v>0.37</v>
      </c>
      <c r="O41" s="58"/>
      <c r="P41" s="58">
        <v>0.27</v>
      </c>
      <c r="Q41" s="58">
        <v>9.2199999999999989</v>
      </c>
      <c r="S41" s="58">
        <v>45.05</v>
      </c>
      <c r="T41" s="58">
        <v>2.36</v>
      </c>
      <c r="U41" s="58">
        <v>10.43</v>
      </c>
      <c r="V41" s="58">
        <v>10.64</v>
      </c>
      <c r="W41" s="58">
        <v>0.28000000000000003</v>
      </c>
      <c r="X41" s="58">
        <v>15.52</v>
      </c>
      <c r="Y41" s="58">
        <v>10.48</v>
      </c>
      <c r="Z41" s="58">
        <v>2.12</v>
      </c>
      <c r="AA41" s="58">
        <v>7.0000000000000007E-2</v>
      </c>
      <c r="AB41" s="58"/>
      <c r="AD41" s="59"/>
      <c r="AE41" s="60"/>
      <c r="AF41" s="61"/>
      <c r="AG41" s="59"/>
      <c r="AH41" s="59"/>
      <c r="AI41" s="59"/>
      <c r="AJ41" s="60"/>
      <c r="AK41" s="62"/>
      <c r="AL41" s="62"/>
      <c r="AM41" s="62"/>
      <c r="AN41" s="62"/>
      <c r="AO41" s="62"/>
      <c r="AP41" s="62"/>
      <c r="AQ41" s="63"/>
      <c r="AR41" s="62"/>
      <c r="AS41" s="62"/>
      <c r="AT41" s="63"/>
      <c r="AU41" s="59"/>
      <c r="AV41" s="59"/>
      <c r="AW41" s="59"/>
      <c r="AX41" s="59"/>
      <c r="AY41" s="59"/>
      <c r="AZ41" s="59"/>
      <c r="BA41" s="60"/>
      <c r="BB41" s="64"/>
      <c r="BC41" s="64"/>
      <c r="BD41" s="59"/>
      <c r="BE41" s="59"/>
      <c r="BF41" s="59"/>
      <c r="BG41" s="59"/>
      <c r="BH41" s="59"/>
      <c r="BI41" s="59"/>
      <c r="BJ41" s="59"/>
      <c r="BK41" s="59"/>
      <c r="BL41" s="57"/>
      <c r="BM41" s="57"/>
      <c r="BN41" s="57"/>
      <c r="BO41" s="57"/>
      <c r="BP41" s="57"/>
      <c r="BQ41" s="57"/>
      <c r="BR41" s="57"/>
      <c r="BS41" s="57"/>
      <c r="BT41" s="57"/>
      <c r="BU41" s="57"/>
      <c r="BV41" s="57"/>
      <c r="BW41" s="57"/>
      <c r="BX41" s="57"/>
      <c r="CA41" s="57"/>
      <c r="CB41" s="57"/>
      <c r="CC41" s="57"/>
      <c r="CD41" s="57"/>
      <c r="CE41" s="57"/>
      <c r="CF41" s="57"/>
      <c r="CG41" s="57"/>
      <c r="CH41" s="57"/>
      <c r="CI41" s="57"/>
      <c r="CJ41" s="57"/>
      <c r="CK41" s="57"/>
      <c r="CL41" s="57"/>
      <c r="CP41"/>
      <c r="CQ41"/>
      <c r="CR41"/>
      <c r="CS41"/>
      <c r="CT41"/>
      <c r="CU41"/>
      <c r="CV41"/>
      <c r="CW41"/>
      <c r="CX41"/>
      <c r="CY41"/>
      <c r="CZ41"/>
      <c r="EM41" s="57"/>
      <c r="EN41" s="57"/>
      <c r="EO41" s="57"/>
      <c r="EP41" s="57"/>
      <c r="EQ41" s="57"/>
      <c r="ER41" s="57"/>
      <c r="ES41" s="57"/>
      <c r="ET41" s="57"/>
      <c r="EU41" s="57"/>
      <c r="EV41" s="57"/>
      <c r="EW41" s="57"/>
      <c r="FG41" s="65"/>
      <c r="FH41" s="65"/>
      <c r="FL41" s="57"/>
      <c r="FX41" s="57"/>
      <c r="FY41" s="57"/>
      <c r="FZ41" s="57"/>
      <c r="GA41" s="66"/>
      <c r="GB41" s="66"/>
      <c r="GE41" s="66"/>
      <c r="GG41" s="57"/>
    </row>
    <row r="42" spans="1:189" s="56" customFormat="1" ht="18" customHeight="1" x14ac:dyDescent="0.3">
      <c r="A42" s="56" t="s">
        <v>1032</v>
      </c>
      <c r="B42" s="56" t="s">
        <v>1021</v>
      </c>
      <c r="C42" s="57">
        <v>940</v>
      </c>
      <c r="D42" s="57">
        <v>2</v>
      </c>
      <c r="E42" s="56">
        <f t="shared" si="0"/>
        <v>1213.1500000000001</v>
      </c>
      <c r="F42" s="58">
        <v>59.82</v>
      </c>
      <c r="G42" s="58">
        <v>0.27</v>
      </c>
      <c r="H42" s="58">
        <v>17.71</v>
      </c>
      <c r="I42" s="58">
        <v>1.51</v>
      </c>
      <c r="J42" s="58">
        <v>0.17</v>
      </c>
      <c r="K42" s="58">
        <v>0.2</v>
      </c>
      <c r="L42" s="58">
        <v>4.74</v>
      </c>
      <c r="M42" s="58">
        <v>3.34</v>
      </c>
      <c r="N42" s="58">
        <v>0.52</v>
      </c>
      <c r="O42" s="58"/>
      <c r="P42" s="58">
        <v>0.51</v>
      </c>
      <c r="Q42" s="58">
        <v>11.20999999999998</v>
      </c>
      <c r="S42" s="58">
        <v>43.52</v>
      </c>
      <c r="T42" s="58">
        <v>1.53</v>
      </c>
      <c r="U42" s="58">
        <v>11.65</v>
      </c>
      <c r="V42" s="58">
        <v>10.11</v>
      </c>
      <c r="W42" s="58">
        <v>0.23</v>
      </c>
      <c r="X42" s="58">
        <v>15.07</v>
      </c>
      <c r="Y42" s="58">
        <v>11.16</v>
      </c>
      <c r="Z42" s="58">
        <v>2.21</v>
      </c>
      <c r="AA42" s="58">
        <v>0.49</v>
      </c>
      <c r="AB42" s="58"/>
      <c r="AD42" s="59"/>
      <c r="AE42" s="60"/>
      <c r="AF42" s="61"/>
      <c r="AG42" s="59"/>
      <c r="AH42" s="59"/>
      <c r="AI42" s="59"/>
      <c r="AJ42" s="60"/>
      <c r="AK42" s="62"/>
      <c r="AL42" s="62"/>
      <c r="AM42" s="62"/>
      <c r="AN42" s="62"/>
      <c r="AO42" s="62"/>
      <c r="AP42" s="62"/>
      <c r="AQ42" s="63"/>
      <c r="AR42" s="62"/>
      <c r="AS42" s="62"/>
      <c r="AT42" s="63"/>
      <c r="AU42" s="59"/>
      <c r="AV42" s="59"/>
      <c r="AW42" s="59"/>
      <c r="AX42" s="59"/>
      <c r="AY42" s="59"/>
      <c r="AZ42" s="59"/>
      <c r="BA42" s="60"/>
      <c r="BB42" s="64"/>
      <c r="BC42" s="64"/>
      <c r="BD42" s="59"/>
      <c r="BE42" s="59"/>
      <c r="BF42" s="59"/>
      <c r="BG42" s="59"/>
      <c r="BH42" s="59"/>
      <c r="BI42" s="59"/>
      <c r="BJ42" s="59"/>
      <c r="BK42" s="59"/>
      <c r="BL42" s="57"/>
      <c r="BM42" s="57"/>
      <c r="BN42" s="57"/>
      <c r="BO42" s="57"/>
      <c r="BP42" s="57"/>
      <c r="BQ42" s="57"/>
      <c r="BR42" s="57"/>
      <c r="BS42" s="57"/>
      <c r="BT42" s="57"/>
      <c r="BU42" s="57"/>
      <c r="BV42" s="57"/>
      <c r="BW42" s="57"/>
      <c r="BX42" s="57"/>
      <c r="CA42" s="57"/>
      <c r="CB42" s="57"/>
      <c r="CC42" s="57"/>
      <c r="CD42" s="57"/>
      <c r="CE42" s="57"/>
      <c r="CF42" s="57"/>
      <c r="CG42" s="57"/>
      <c r="CH42" s="57"/>
      <c r="CI42" s="57"/>
      <c r="CJ42" s="57"/>
      <c r="CK42" s="57"/>
      <c r="CL42" s="57"/>
      <c r="CP42"/>
      <c r="CQ42"/>
      <c r="CR42"/>
      <c r="CS42"/>
      <c r="CT42"/>
      <c r="CU42"/>
      <c r="CV42"/>
      <c r="CW42"/>
      <c r="CX42"/>
      <c r="CY42"/>
      <c r="CZ42"/>
      <c r="EM42" s="57"/>
      <c r="EN42" s="57"/>
      <c r="EO42" s="57"/>
      <c r="EP42" s="57"/>
      <c r="EQ42" s="57"/>
      <c r="ER42" s="57"/>
      <c r="ES42" s="57"/>
      <c r="ET42" s="57"/>
      <c r="EU42" s="57"/>
      <c r="EV42" s="57"/>
      <c r="EW42" s="57"/>
      <c r="FG42" s="65"/>
      <c r="FH42" s="65"/>
      <c r="FL42" s="57"/>
      <c r="FX42" s="57"/>
      <c r="FY42" s="57"/>
      <c r="FZ42" s="57"/>
      <c r="GA42" s="66"/>
      <c r="GB42" s="66"/>
      <c r="GE42" s="66"/>
      <c r="GG42" s="57"/>
    </row>
    <row r="43" spans="1:189" s="56" customFormat="1" ht="18" customHeight="1" x14ac:dyDescent="0.3">
      <c r="A43" s="56" t="s">
        <v>1032</v>
      </c>
      <c r="B43" s="56" t="s">
        <v>1021</v>
      </c>
      <c r="C43" s="57">
        <v>940</v>
      </c>
      <c r="D43" s="57">
        <v>2</v>
      </c>
      <c r="E43" s="56">
        <f t="shared" si="0"/>
        <v>1213.1500000000001</v>
      </c>
      <c r="F43" s="58">
        <v>66.739999999999995</v>
      </c>
      <c r="G43" s="58">
        <v>0.26</v>
      </c>
      <c r="H43" s="58">
        <v>14.84</v>
      </c>
      <c r="I43" s="58">
        <v>1.82</v>
      </c>
      <c r="J43" s="58">
        <v>0.09</v>
      </c>
      <c r="K43" s="58">
        <v>0.39</v>
      </c>
      <c r="L43" s="58">
        <v>3.26</v>
      </c>
      <c r="M43" s="58">
        <v>3.28</v>
      </c>
      <c r="N43" s="58">
        <v>0.38</v>
      </c>
      <c r="O43" s="58"/>
      <c r="P43" s="58">
        <v>0.18</v>
      </c>
      <c r="Q43" s="58">
        <v>8.7599999999999909</v>
      </c>
      <c r="S43" s="58">
        <v>46.95</v>
      </c>
      <c r="T43" s="58">
        <v>1.33</v>
      </c>
      <c r="U43" s="58">
        <v>9.9600000000000009</v>
      </c>
      <c r="V43" s="58">
        <v>10.75</v>
      </c>
      <c r="W43" s="58">
        <v>0.24</v>
      </c>
      <c r="X43" s="58">
        <v>15.93</v>
      </c>
      <c r="Y43" s="58">
        <v>10.93</v>
      </c>
      <c r="Z43" s="58">
        <v>1.73</v>
      </c>
      <c r="AA43" s="58">
        <v>0.14000000000000001</v>
      </c>
      <c r="AB43" s="58"/>
      <c r="AD43" s="59"/>
      <c r="AE43" s="60"/>
      <c r="AF43" s="61"/>
      <c r="AG43" s="59"/>
      <c r="AH43" s="59"/>
      <c r="AI43" s="59"/>
      <c r="AJ43" s="60"/>
      <c r="AK43" s="62"/>
      <c r="AL43" s="62"/>
      <c r="AM43" s="62"/>
      <c r="AN43" s="62"/>
      <c r="AO43" s="62"/>
      <c r="AP43" s="62"/>
      <c r="AQ43" s="63"/>
      <c r="AR43" s="62"/>
      <c r="AS43" s="62"/>
      <c r="AT43" s="63"/>
      <c r="AU43" s="59"/>
      <c r="AV43" s="59"/>
      <c r="AW43" s="59"/>
      <c r="AX43" s="59"/>
      <c r="AY43" s="59"/>
      <c r="AZ43" s="59"/>
      <c r="BA43" s="60"/>
      <c r="BB43" s="64"/>
      <c r="BC43" s="64"/>
      <c r="BD43" s="59"/>
      <c r="BE43" s="59"/>
      <c r="BF43" s="59"/>
      <c r="BG43" s="59"/>
      <c r="BH43" s="59"/>
      <c r="BI43" s="59"/>
      <c r="BJ43" s="59"/>
      <c r="BK43" s="59"/>
      <c r="BL43" s="57"/>
      <c r="BM43" s="57"/>
      <c r="BN43" s="57"/>
      <c r="BO43" s="57"/>
      <c r="BP43" s="57"/>
      <c r="BQ43" s="57"/>
      <c r="BR43" s="57"/>
      <c r="BS43" s="57"/>
      <c r="BT43" s="57"/>
      <c r="BU43" s="57"/>
      <c r="BV43" s="57"/>
      <c r="BW43" s="57"/>
      <c r="BX43" s="57"/>
      <c r="CA43" s="57"/>
      <c r="CB43" s="57"/>
      <c r="CC43" s="57"/>
      <c r="CD43" s="57"/>
      <c r="CE43" s="57"/>
      <c r="CF43" s="57"/>
      <c r="CG43" s="57"/>
      <c r="CH43" s="57"/>
      <c r="CI43" s="57"/>
      <c r="CJ43" s="57"/>
      <c r="CK43" s="57"/>
      <c r="CL43" s="57"/>
      <c r="CP43"/>
      <c r="CQ43"/>
      <c r="CR43"/>
      <c r="CS43"/>
      <c r="CT43"/>
      <c r="CU43"/>
      <c r="CV43"/>
      <c r="CW43"/>
      <c r="CX43"/>
      <c r="CY43"/>
      <c r="CZ43"/>
      <c r="EM43" s="57"/>
      <c r="EN43" s="57"/>
      <c r="EO43" s="57"/>
      <c r="EP43" s="57"/>
      <c r="EQ43" s="57"/>
      <c r="ER43" s="57"/>
      <c r="ES43" s="57"/>
      <c r="ET43" s="57"/>
      <c r="EU43" s="57"/>
      <c r="EV43" s="57"/>
      <c r="EW43" s="57"/>
      <c r="FG43" s="65"/>
      <c r="FH43" s="65"/>
      <c r="FL43" s="57"/>
      <c r="FX43" s="57"/>
      <c r="FY43" s="57"/>
      <c r="FZ43" s="57"/>
      <c r="GA43" s="66"/>
      <c r="GB43" s="66"/>
      <c r="GE43" s="66"/>
      <c r="GG43" s="57"/>
    </row>
    <row r="44" spans="1:189" s="56" customFormat="1" ht="18" customHeight="1" x14ac:dyDescent="0.3">
      <c r="A44" s="56" t="s">
        <v>1032</v>
      </c>
      <c r="B44" s="56" t="s">
        <v>1021</v>
      </c>
      <c r="C44" s="57">
        <v>900</v>
      </c>
      <c r="D44" s="57">
        <v>2</v>
      </c>
      <c r="E44" s="56">
        <f t="shared" si="0"/>
        <v>1173.1500000000001</v>
      </c>
      <c r="F44" s="58">
        <v>65.599999999999994</v>
      </c>
      <c r="G44" s="58">
        <v>0.61</v>
      </c>
      <c r="H44" s="58">
        <v>15.87</v>
      </c>
      <c r="I44" s="58">
        <v>2.37</v>
      </c>
      <c r="J44" s="58">
        <v>0.14000000000000001</v>
      </c>
      <c r="K44" s="58">
        <v>0.57999999999999996</v>
      </c>
      <c r="L44" s="58">
        <v>4.01</v>
      </c>
      <c r="M44" s="58">
        <v>4.16</v>
      </c>
      <c r="N44" s="58">
        <v>0.16</v>
      </c>
      <c r="O44" s="58"/>
      <c r="P44" s="58">
        <v>0.32</v>
      </c>
      <c r="Q44" s="58">
        <v>6.1800000000000068</v>
      </c>
      <c r="S44" s="58">
        <v>44.19</v>
      </c>
      <c r="T44" s="58">
        <v>2.39</v>
      </c>
      <c r="U44" s="58">
        <v>10.99</v>
      </c>
      <c r="V44" s="58">
        <v>10.36</v>
      </c>
      <c r="W44" s="58">
        <v>0.28999999999999998</v>
      </c>
      <c r="X44" s="58">
        <v>15.46</v>
      </c>
      <c r="Y44" s="58">
        <v>10.93</v>
      </c>
      <c r="Z44" s="58">
        <v>2.2400000000000002</v>
      </c>
      <c r="AA44" s="58">
        <v>0.08</v>
      </c>
      <c r="AB44" s="58"/>
      <c r="AD44" s="59"/>
      <c r="AE44" s="60"/>
      <c r="AF44" s="61"/>
      <c r="AG44" s="59"/>
      <c r="AH44" s="59"/>
      <c r="AI44" s="59"/>
      <c r="AJ44" s="60"/>
      <c r="AK44" s="62"/>
      <c r="AL44" s="62"/>
      <c r="AM44" s="62"/>
      <c r="AN44" s="62"/>
      <c r="AO44" s="62"/>
      <c r="AP44" s="62"/>
      <c r="AQ44" s="63"/>
      <c r="AR44" s="62"/>
      <c r="AS44" s="62"/>
      <c r="AT44" s="63"/>
      <c r="AU44" s="59"/>
      <c r="AV44" s="59"/>
      <c r="AW44" s="59"/>
      <c r="AX44" s="59"/>
      <c r="AY44" s="59"/>
      <c r="AZ44" s="59"/>
      <c r="BA44" s="60"/>
      <c r="BB44" s="64"/>
      <c r="BC44" s="64"/>
      <c r="BD44" s="59"/>
      <c r="BE44" s="59"/>
      <c r="BF44" s="59"/>
      <c r="BG44" s="59"/>
      <c r="BH44" s="59"/>
      <c r="BI44" s="59"/>
      <c r="BJ44" s="59"/>
      <c r="BK44" s="59"/>
      <c r="BL44" s="57"/>
      <c r="BM44" s="57"/>
      <c r="BN44" s="57"/>
      <c r="BO44" s="57"/>
      <c r="BP44" s="57"/>
      <c r="BQ44" s="57"/>
      <c r="BR44" s="57"/>
      <c r="BS44" s="57"/>
      <c r="BT44" s="57"/>
      <c r="BU44" s="57"/>
      <c r="BV44" s="57"/>
      <c r="BW44" s="57"/>
      <c r="BX44" s="57"/>
      <c r="CA44" s="57"/>
      <c r="CB44" s="57"/>
      <c r="CC44" s="57"/>
      <c r="CD44" s="57"/>
      <c r="CE44" s="57"/>
      <c r="CF44" s="57"/>
      <c r="CG44" s="57"/>
      <c r="CH44" s="57"/>
      <c r="CI44" s="57"/>
      <c r="CJ44" s="57"/>
      <c r="CK44" s="57"/>
      <c r="CL44" s="57"/>
      <c r="CP44"/>
      <c r="CQ44"/>
      <c r="CR44"/>
      <c r="CS44"/>
      <c r="CT44"/>
      <c r="CU44"/>
      <c r="CV44"/>
      <c r="CW44"/>
      <c r="CX44"/>
      <c r="CY44"/>
      <c r="CZ44"/>
      <c r="EM44" s="57"/>
      <c r="EN44" s="57"/>
      <c r="EO44" s="57"/>
      <c r="EP44" s="57"/>
      <c r="EQ44" s="57"/>
      <c r="ER44" s="57"/>
      <c r="ES44" s="57"/>
      <c r="ET44" s="57"/>
      <c r="EU44" s="57"/>
      <c r="EV44" s="57"/>
      <c r="EW44" s="57"/>
      <c r="FG44" s="65"/>
      <c r="FH44" s="65"/>
      <c r="FL44" s="57"/>
      <c r="FX44" s="57"/>
      <c r="FY44" s="57"/>
      <c r="FZ44" s="57"/>
      <c r="GA44" s="66"/>
      <c r="GB44" s="66"/>
      <c r="GE44" s="66"/>
      <c r="GG44" s="57"/>
    </row>
    <row r="45" spans="1:189" s="56" customFormat="1" ht="18" customHeight="1" x14ac:dyDescent="0.3">
      <c r="A45" s="56" t="s">
        <v>1032</v>
      </c>
      <c r="B45" s="56" t="s">
        <v>1021</v>
      </c>
      <c r="C45" s="57">
        <v>900</v>
      </c>
      <c r="D45" s="57">
        <v>2</v>
      </c>
      <c r="E45" s="56">
        <f t="shared" si="0"/>
        <v>1173.1500000000001</v>
      </c>
      <c r="F45" s="58">
        <v>67.010000000000005</v>
      </c>
      <c r="G45" s="58">
        <v>0.26</v>
      </c>
      <c r="H45" s="58">
        <v>14.96</v>
      </c>
      <c r="I45" s="58">
        <v>1.79</v>
      </c>
      <c r="J45" s="58">
        <v>0.09</v>
      </c>
      <c r="K45" s="58">
        <v>0.36</v>
      </c>
      <c r="L45" s="58">
        <v>3.23</v>
      </c>
      <c r="M45" s="58">
        <v>4.2</v>
      </c>
      <c r="N45" s="58">
        <v>0.37</v>
      </c>
      <c r="O45" s="58"/>
      <c r="P45" s="58">
        <v>0.18</v>
      </c>
      <c r="Q45" s="58">
        <v>7.5499999999999545</v>
      </c>
      <c r="S45" s="58">
        <v>46.71</v>
      </c>
      <c r="T45" s="58">
        <v>1.37</v>
      </c>
      <c r="U45" s="58">
        <v>10.050000000000001</v>
      </c>
      <c r="V45" s="58">
        <v>10.89</v>
      </c>
      <c r="W45" s="58">
        <v>0.24</v>
      </c>
      <c r="X45" s="58">
        <v>15.79</v>
      </c>
      <c r="Y45" s="58">
        <v>10.88</v>
      </c>
      <c r="Z45" s="58">
        <v>1.76</v>
      </c>
      <c r="AA45" s="58">
        <v>0.14000000000000001</v>
      </c>
      <c r="AB45" s="58"/>
      <c r="AD45" s="59"/>
      <c r="AE45" s="60"/>
      <c r="AF45" s="61"/>
      <c r="AG45" s="59"/>
      <c r="AH45" s="59"/>
      <c r="AI45" s="59"/>
      <c r="AJ45" s="60"/>
      <c r="AK45" s="62"/>
      <c r="AL45" s="62"/>
      <c r="AM45" s="62"/>
      <c r="AN45" s="62"/>
      <c r="AO45" s="62"/>
      <c r="AP45" s="62"/>
      <c r="AQ45" s="63"/>
      <c r="AR45" s="62"/>
      <c r="AS45" s="62"/>
      <c r="AT45" s="63"/>
      <c r="AU45" s="59"/>
      <c r="AV45" s="59"/>
      <c r="AW45" s="59"/>
      <c r="AX45" s="59"/>
      <c r="AY45" s="59"/>
      <c r="AZ45" s="59"/>
      <c r="BA45" s="60"/>
      <c r="BB45" s="64"/>
      <c r="BC45" s="64"/>
      <c r="BD45" s="59"/>
      <c r="BE45" s="59"/>
      <c r="BF45" s="59"/>
      <c r="BG45" s="59"/>
      <c r="BH45" s="59"/>
      <c r="BI45" s="59"/>
      <c r="BJ45" s="59"/>
      <c r="BK45" s="59"/>
      <c r="BL45" s="57"/>
      <c r="BM45" s="57"/>
      <c r="BN45" s="57"/>
      <c r="BO45" s="57"/>
      <c r="BP45" s="57"/>
      <c r="BQ45" s="57"/>
      <c r="BR45" s="57"/>
      <c r="BS45" s="57"/>
      <c r="BT45" s="57"/>
      <c r="BU45" s="57"/>
      <c r="BV45" s="57"/>
      <c r="BW45" s="57"/>
      <c r="BX45" s="57"/>
      <c r="CA45" s="57"/>
      <c r="CB45" s="57"/>
      <c r="CC45" s="57"/>
      <c r="CD45" s="57"/>
      <c r="CE45" s="57"/>
      <c r="CF45" s="57"/>
      <c r="CG45" s="57"/>
      <c r="CH45" s="57"/>
      <c r="CI45" s="57"/>
      <c r="CJ45" s="57"/>
      <c r="CK45" s="57"/>
      <c r="CL45" s="57"/>
      <c r="CP45"/>
      <c r="CQ45"/>
      <c r="CR45"/>
      <c r="CS45"/>
      <c r="CT45"/>
      <c r="CU45"/>
      <c r="CV45"/>
      <c r="CW45"/>
      <c r="CX45"/>
      <c r="CY45"/>
      <c r="CZ45"/>
      <c r="EM45" s="57"/>
      <c r="EN45" s="57"/>
      <c r="EO45" s="57"/>
      <c r="EP45" s="57"/>
      <c r="EQ45" s="57"/>
      <c r="ER45" s="57"/>
      <c r="ES45" s="57"/>
      <c r="ET45" s="57"/>
      <c r="EU45" s="57"/>
      <c r="EV45" s="57"/>
      <c r="EW45" s="57"/>
      <c r="FG45" s="65"/>
      <c r="FH45" s="65"/>
      <c r="FL45" s="57"/>
      <c r="FX45" s="57"/>
      <c r="FY45" s="57"/>
      <c r="FZ45" s="57"/>
      <c r="GA45" s="66"/>
      <c r="GB45" s="66"/>
      <c r="GE45" s="66"/>
      <c r="GG45" s="57"/>
    </row>
    <row r="46" spans="1:189" s="56" customFormat="1" ht="18" customHeight="1" x14ac:dyDescent="0.3">
      <c r="A46" s="56" t="s">
        <v>1032</v>
      </c>
      <c r="B46" s="56" t="s">
        <v>1021</v>
      </c>
      <c r="C46" s="57">
        <v>945</v>
      </c>
      <c r="D46" s="57">
        <v>2</v>
      </c>
      <c r="E46" s="56">
        <f t="shared" si="0"/>
        <v>1218.1500000000001</v>
      </c>
      <c r="F46" s="58">
        <v>60.81</v>
      </c>
      <c r="G46" s="58">
        <v>0.84</v>
      </c>
      <c r="H46" s="58">
        <v>19.29</v>
      </c>
      <c r="I46" s="58">
        <v>2.2799999999999998</v>
      </c>
      <c r="J46" s="58">
        <v>0.11</v>
      </c>
      <c r="K46" s="58">
        <v>7.0000000000000007E-2</v>
      </c>
      <c r="L46" s="58">
        <v>4.84</v>
      </c>
      <c r="M46" s="58">
        <v>4.5</v>
      </c>
      <c r="N46" s="58">
        <v>0.79</v>
      </c>
      <c r="O46" s="58"/>
      <c r="P46" s="58">
        <v>0.37</v>
      </c>
      <c r="Q46" s="58">
        <v>6.0999999999999943</v>
      </c>
      <c r="S46" s="58">
        <v>40.130000000000003</v>
      </c>
      <c r="T46" s="58">
        <v>4.76</v>
      </c>
      <c r="U46" s="58">
        <v>14.05</v>
      </c>
      <c r="V46" s="58">
        <v>11.97</v>
      </c>
      <c r="W46" s="58">
        <v>0.15</v>
      </c>
      <c r="X46" s="58">
        <v>11.48</v>
      </c>
      <c r="Y46" s="58">
        <v>11.53</v>
      </c>
      <c r="Z46" s="58">
        <v>2.2400000000000002</v>
      </c>
      <c r="AA46" s="58">
        <v>1.2</v>
      </c>
      <c r="AB46" s="58"/>
      <c r="AD46" s="59"/>
      <c r="AE46" s="60"/>
      <c r="AF46" s="61"/>
      <c r="AG46" s="59"/>
      <c r="AH46" s="59"/>
      <c r="AI46" s="59"/>
      <c r="AJ46" s="60"/>
      <c r="AK46" s="62"/>
      <c r="AL46" s="62"/>
      <c r="AM46" s="62"/>
      <c r="AN46" s="62"/>
      <c r="AO46" s="62"/>
      <c r="AP46" s="62"/>
      <c r="AQ46" s="63"/>
      <c r="AR46" s="62"/>
      <c r="AS46" s="62"/>
      <c r="AT46" s="63"/>
      <c r="AU46" s="59"/>
      <c r="AV46" s="59"/>
      <c r="AW46" s="59"/>
      <c r="AX46" s="59"/>
      <c r="AY46" s="59"/>
      <c r="AZ46" s="59"/>
      <c r="BA46" s="60"/>
      <c r="BB46" s="64"/>
      <c r="BC46" s="64"/>
      <c r="BD46" s="59"/>
      <c r="BE46" s="59"/>
      <c r="BF46" s="59"/>
      <c r="BG46" s="59"/>
      <c r="BH46" s="59"/>
      <c r="BI46" s="59"/>
      <c r="BJ46" s="59"/>
      <c r="BK46" s="59"/>
      <c r="BL46" s="57"/>
      <c r="BM46" s="57"/>
      <c r="BN46" s="57"/>
      <c r="BO46" s="57"/>
      <c r="BP46" s="57"/>
      <c r="BQ46" s="57"/>
      <c r="BR46" s="57"/>
      <c r="BS46" s="57"/>
      <c r="BT46" s="57"/>
      <c r="BU46" s="57"/>
      <c r="BV46" s="57"/>
      <c r="BW46" s="57"/>
      <c r="BX46" s="57"/>
      <c r="CA46" s="57"/>
      <c r="CB46" s="57"/>
      <c r="CC46" s="57"/>
      <c r="CD46" s="57"/>
      <c r="CE46" s="57"/>
      <c r="CF46" s="57"/>
      <c r="CG46" s="57"/>
      <c r="CH46" s="57"/>
      <c r="CI46" s="57"/>
      <c r="CJ46" s="57"/>
      <c r="CK46" s="57"/>
      <c r="CL46" s="57"/>
      <c r="CP46"/>
      <c r="CQ46"/>
      <c r="CR46"/>
      <c r="CS46"/>
      <c r="CT46"/>
      <c r="CU46"/>
      <c r="CV46"/>
      <c r="CW46"/>
      <c r="CX46"/>
      <c r="CY46"/>
      <c r="CZ46"/>
      <c r="EM46" s="57"/>
      <c r="EN46" s="57"/>
      <c r="EO46" s="57"/>
      <c r="EP46" s="57"/>
      <c r="EQ46" s="57"/>
      <c r="ER46" s="57"/>
      <c r="ES46" s="57"/>
      <c r="ET46" s="57"/>
      <c r="EU46" s="57"/>
      <c r="EV46" s="57"/>
      <c r="EW46" s="57"/>
      <c r="FG46" s="65"/>
      <c r="FH46" s="65"/>
      <c r="FL46" s="57"/>
      <c r="FX46" s="57"/>
      <c r="FY46" s="57"/>
      <c r="FZ46" s="57"/>
      <c r="GA46" s="66"/>
      <c r="GB46" s="66"/>
      <c r="GE46" s="66"/>
      <c r="GG46" s="57"/>
    </row>
    <row r="47" spans="1:189" s="56" customFormat="1" ht="18" customHeight="1" x14ac:dyDescent="0.3">
      <c r="A47" s="56" t="s">
        <v>1032</v>
      </c>
      <c r="B47" s="56" t="s">
        <v>1021</v>
      </c>
      <c r="C47" s="57">
        <v>940</v>
      </c>
      <c r="D47" s="57">
        <v>2</v>
      </c>
      <c r="E47" s="56">
        <f t="shared" si="0"/>
        <v>1213.1500000000001</v>
      </c>
      <c r="F47" s="58">
        <v>56.91</v>
      </c>
      <c r="G47" s="58">
        <v>0.86</v>
      </c>
      <c r="H47" s="58">
        <v>19.309999999999999</v>
      </c>
      <c r="I47" s="58">
        <v>1.45</v>
      </c>
      <c r="J47" s="58">
        <v>0.12</v>
      </c>
      <c r="K47" s="58">
        <v>7.0000000000000007E-2</v>
      </c>
      <c r="L47" s="58">
        <v>3.75</v>
      </c>
      <c r="M47" s="58">
        <v>3.67</v>
      </c>
      <c r="N47" s="58">
        <v>3.32</v>
      </c>
      <c r="O47" s="58"/>
      <c r="P47" s="58">
        <v>0.46</v>
      </c>
      <c r="Q47" s="58">
        <v>10.080000000000013</v>
      </c>
      <c r="S47" s="58">
        <v>40.24</v>
      </c>
      <c r="T47" s="58">
        <v>4.07</v>
      </c>
      <c r="U47" s="58">
        <v>13.23</v>
      </c>
      <c r="V47" s="58">
        <v>10.37</v>
      </c>
      <c r="W47" s="58">
        <v>0.19</v>
      </c>
      <c r="X47" s="58">
        <v>13.15</v>
      </c>
      <c r="Y47" s="58">
        <v>11.43</v>
      </c>
      <c r="Z47" s="58">
        <v>2.25</v>
      </c>
      <c r="AA47" s="58">
        <v>1.21</v>
      </c>
      <c r="AB47" s="58"/>
      <c r="AD47" s="59"/>
      <c r="AE47" s="60"/>
      <c r="AF47" s="61"/>
      <c r="AG47" s="59"/>
      <c r="AH47" s="59"/>
      <c r="AI47" s="59"/>
      <c r="AJ47" s="60"/>
      <c r="AK47" s="62"/>
      <c r="AL47" s="62"/>
      <c r="AM47" s="62"/>
      <c r="AN47" s="62"/>
      <c r="AO47" s="62"/>
      <c r="AP47" s="62"/>
      <c r="AQ47" s="63"/>
      <c r="AR47" s="62"/>
      <c r="AS47" s="62"/>
      <c r="AT47" s="63"/>
      <c r="AU47" s="59"/>
      <c r="AV47" s="59"/>
      <c r="AW47" s="59"/>
      <c r="AX47" s="59"/>
      <c r="AY47" s="59"/>
      <c r="AZ47" s="59"/>
      <c r="BA47" s="60"/>
      <c r="BB47" s="64"/>
      <c r="BC47" s="64"/>
      <c r="BD47" s="59"/>
      <c r="BE47" s="59"/>
      <c r="BF47" s="59"/>
      <c r="BG47" s="59"/>
      <c r="BH47" s="59"/>
      <c r="BI47" s="59"/>
      <c r="BJ47" s="59"/>
      <c r="BK47" s="59"/>
      <c r="BL47" s="57"/>
      <c r="BM47" s="57"/>
      <c r="BN47" s="57"/>
      <c r="BO47" s="57"/>
      <c r="BP47" s="57"/>
      <c r="BQ47" s="57"/>
      <c r="BR47" s="57"/>
      <c r="BS47" s="57"/>
      <c r="BT47" s="57"/>
      <c r="BU47" s="57"/>
      <c r="BV47" s="57"/>
      <c r="BW47" s="57"/>
      <c r="BX47" s="57"/>
      <c r="CA47" s="57"/>
      <c r="CB47" s="57"/>
      <c r="CC47" s="57"/>
      <c r="CD47" s="57"/>
      <c r="CE47" s="57"/>
      <c r="CF47" s="57"/>
      <c r="CG47" s="57"/>
      <c r="CH47" s="57"/>
      <c r="CI47" s="57"/>
      <c r="CJ47" s="57"/>
      <c r="CK47" s="57"/>
      <c r="CL47" s="57"/>
      <c r="CP47"/>
      <c r="CQ47"/>
      <c r="CR47"/>
      <c r="CS47"/>
      <c r="CT47"/>
      <c r="CU47"/>
      <c r="CV47"/>
      <c r="CW47"/>
      <c r="CX47"/>
      <c r="CY47"/>
      <c r="CZ47"/>
      <c r="EM47" s="57"/>
      <c r="EN47" s="57"/>
      <c r="EO47" s="57"/>
      <c r="EP47" s="57"/>
      <c r="EQ47" s="57"/>
      <c r="ER47" s="57"/>
      <c r="ES47" s="57"/>
      <c r="ET47" s="57"/>
      <c r="EU47" s="57"/>
      <c r="EV47" s="57"/>
      <c r="EW47" s="57"/>
      <c r="FG47" s="65"/>
      <c r="FH47" s="65"/>
      <c r="FL47" s="57"/>
      <c r="FX47" s="57"/>
      <c r="FY47" s="57"/>
      <c r="FZ47" s="57"/>
      <c r="GA47" s="66"/>
      <c r="GB47" s="66"/>
      <c r="GE47" s="66"/>
      <c r="GG47" s="57"/>
    </row>
    <row r="48" spans="1:189" s="56" customFormat="1" ht="18" customHeight="1" x14ac:dyDescent="0.3">
      <c r="A48" s="56" t="s">
        <v>1032</v>
      </c>
      <c r="B48" s="56" t="s">
        <v>1021</v>
      </c>
      <c r="C48" s="57">
        <v>940</v>
      </c>
      <c r="D48" s="57">
        <v>2</v>
      </c>
      <c r="E48" s="56">
        <f t="shared" si="0"/>
        <v>1213.1500000000001</v>
      </c>
      <c r="F48" s="58">
        <v>60.51</v>
      </c>
      <c r="G48" s="58">
        <v>0.74</v>
      </c>
      <c r="H48" s="58">
        <v>17.64</v>
      </c>
      <c r="I48" s="58">
        <v>1.78</v>
      </c>
      <c r="J48" s="58">
        <v>0.11</v>
      </c>
      <c r="K48" s="58">
        <v>0.43</v>
      </c>
      <c r="L48" s="58">
        <v>5.25</v>
      </c>
      <c r="M48" s="58">
        <v>3.17</v>
      </c>
      <c r="N48" s="58">
        <v>0.32</v>
      </c>
      <c r="O48" s="58"/>
      <c r="P48" s="58">
        <v>0.31</v>
      </c>
      <c r="Q48" s="58">
        <v>9.7399999999999949</v>
      </c>
      <c r="S48" s="58">
        <v>44.02</v>
      </c>
      <c r="T48" s="58">
        <v>2.4900000000000002</v>
      </c>
      <c r="U48" s="58">
        <v>10.37</v>
      </c>
      <c r="V48" s="58">
        <v>10.17</v>
      </c>
      <c r="W48" s="58">
        <v>0.26</v>
      </c>
      <c r="X48" s="58">
        <v>15.5</v>
      </c>
      <c r="Y48" s="58">
        <v>10.32</v>
      </c>
      <c r="Z48" s="58">
        <v>2.1</v>
      </c>
      <c r="AA48" s="58">
        <v>0.08</v>
      </c>
      <c r="AB48" s="58"/>
      <c r="AD48" s="59"/>
      <c r="AE48" s="60"/>
      <c r="AF48" s="61"/>
      <c r="AG48" s="59"/>
      <c r="AH48" s="59"/>
      <c r="AI48" s="59"/>
      <c r="AJ48" s="60"/>
      <c r="AK48" s="62"/>
      <c r="AL48" s="62"/>
      <c r="AM48" s="62"/>
      <c r="AN48" s="62"/>
      <c r="AO48" s="62"/>
      <c r="AP48" s="62"/>
      <c r="AQ48" s="63"/>
      <c r="AR48" s="62"/>
      <c r="AS48" s="62"/>
      <c r="AT48" s="63"/>
      <c r="AU48" s="59"/>
      <c r="AV48" s="59"/>
      <c r="AW48" s="59"/>
      <c r="AX48" s="59"/>
      <c r="AY48" s="59"/>
      <c r="AZ48" s="59"/>
      <c r="BA48" s="60"/>
      <c r="BB48" s="64"/>
      <c r="BC48" s="64"/>
      <c r="BD48" s="59"/>
      <c r="BE48" s="59"/>
      <c r="BF48" s="59"/>
      <c r="BG48" s="59"/>
      <c r="BH48" s="59"/>
      <c r="BI48" s="59"/>
      <c r="BJ48" s="59"/>
      <c r="BK48" s="59"/>
      <c r="BL48" s="57"/>
      <c r="BM48" s="57"/>
      <c r="BN48" s="57"/>
      <c r="BO48" s="57"/>
      <c r="BP48" s="57"/>
      <c r="BQ48" s="57"/>
      <c r="BR48" s="57"/>
      <c r="BS48" s="57"/>
      <c r="BT48" s="57"/>
      <c r="BU48" s="57"/>
      <c r="BV48" s="57"/>
      <c r="BW48" s="57"/>
      <c r="BX48" s="57"/>
      <c r="CA48" s="57"/>
      <c r="CB48" s="57"/>
      <c r="CC48" s="57"/>
      <c r="CD48" s="57"/>
      <c r="CE48" s="57"/>
      <c r="CF48" s="57"/>
      <c r="CG48" s="57"/>
      <c r="CH48" s="57"/>
      <c r="CI48" s="57"/>
      <c r="CJ48" s="57"/>
      <c r="CK48" s="57"/>
      <c r="CL48" s="57"/>
      <c r="CP48"/>
      <c r="CQ48"/>
      <c r="CR48"/>
      <c r="CS48"/>
      <c r="CT48"/>
      <c r="CU48"/>
      <c r="CV48"/>
      <c r="CW48"/>
      <c r="CX48"/>
      <c r="CY48"/>
      <c r="CZ48"/>
      <c r="EM48" s="57"/>
      <c r="EN48" s="57"/>
      <c r="EO48" s="57"/>
      <c r="EP48" s="57"/>
      <c r="EQ48" s="57"/>
      <c r="ER48" s="57"/>
      <c r="ES48" s="57"/>
      <c r="ET48" s="57"/>
      <c r="EU48" s="57"/>
      <c r="EV48" s="57"/>
      <c r="EW48" s="57"/>
      <c r="FG48" s="65"/>
      <c r="FH48" s="65"/>
      <c r="FL48" s="57"/>
      <c r="FX48" s="57"/>
      <c r="FY48" s="57"/>
      <c r="FZ48" s="57"/>
      <c r="GA48" s="66"/>
      <c r="GB48" s="66"/>
      <c r="GE48" s="66"/>
      <c r="GG48" s="57"/>
    </row>
    <row r="49" spans="1:189" s="56" customFormat="1" ht="18" customHeight="1" x14ac:dyDescent="0.3">
      <c r="A49" s="56" t="s">
        <v>1032</v>
      </c>
      <c r="B49" s="56" t="s">
        <v>1021</v>
      </c>
      <c r="C49" s="57">
        <v>940</v>
      </c>
      <c r="D49" s="57">
        <v>2</v>
      </c>
      <c r="E49" s="56">
        <f t="shared" si="0"/>
        <v>1213.1500000000001</v>
      </c>
      <c r="F49" s="58">
        <v>60.52</v>
      </c>
      <c r="G49" s="58">
        <v>0.44</v>
      </c>
      <c r="H49" s="58">
        <v>17.63</v>
      </c>
      <c r="I49" s="58">
        <v>3.22</v>
      </c>
      <c r="J49" s="58">
        <v>0.17</v>
      </c>
      <c r="K49" s="58">
        <v>0.97</v>
      </c>
      <c r="L49" s="58">
        <v>4.79</v>
      </c>
      <c r="M49" s="58">
        <v>3.45</v>
      </c>
      <c r="N49" s="58">
        <v>1.52</v>
      </c>
      <c r="O49" s="58"/>
      <c r="P49" s="58">
        <v>0.46</v>
      </c>
      <c r="Q49" s="58">
        <v>6.8299999999999983</v>
      </c>
      <c r="S49" s="58">
        <v>45.18</v>
      </c>
      <c r="T49" s="58">
        <v>1.55</v>
      </c>
      <c r="U49" s="58">
        <v>11.09</v>
      </c>
      <c r="V49" s="58">
        <v>10.8</v>
      </c>
      <c r="W49" s="58">
        <v>0.26</v>
      </c>
      <c r="X49" s="58">
        <v>14.9</v>
      </c>
      <c r="Y49" s="58">
        <v>10.98</v>
      </c>
      <c r="Z49" s="58">
        <v>2</v>
      </c>
      <c r="AA49" s="58">
        <v>0.59</v>
      </c>
      <c r="AB49" s="58"/>
      <c r="AD49" s="59"/>
      <c r="AE49" s="60"/>
      <c r="AF49" s="61"/>
      <c r="AG49" s="59"/>
      <c r="AH49" s="59"/>
      <c r="AI49" s="59"/>
      <c r="AJ49" s="60"/>
      <c r="AK49" s="62"/>
      <c r="AL49" s="62"/>
      <c r="AM49" s="62"/>
      <c r="AN49" s="62"/>
      <c r="AO49" s="62"/>
      <c r="AP49" s="62"/>
      <c r="AQ49" s="63"/>
      <c r="AR49" s="62"/>
      <c r="AS49" s="62"/>
      <c r="AT49" s="63"/>
      <c r="AU49" s="59"/>
      <c r="AV49" s="59"/>
      <c r="AW49" s="59"/>
      <c r="AX49" s="59"/>
      <c r="AY49" s="59"/>
      <c r="AZ49" s="59"/>
      <c r="BA49" s="60"/>
      <c r="BB49" s="64"/>
      <c r="BC49" s="64"/>
      <c r="BD49" s="59"/>
      <c r="BE49" s="59"/>
      <c r="BF49" s="59"/>
      <c r="BG49" s="59"/>
      <c r="BH49" s="59"/>
      <c r="BI49" s="59"/>
      <c r="BJ49" s="59"/>
      <c r="BK49" s="59"/>
      <c r="BL49" s="57"/>
      <c r="BM49" s="57"/>
      <c r="BN49" s="57"/>
      <c r="BO49" s="57"/>
      <c r="BP49" s="57"/>
      <c r="BQ49" s="57"/>
      <c r="BR49" s="57"/>
      <c r="BS49" s="57"/>
      <c r="BT49" s="57"/>
      <c r="BU49" s="57"/>
      <c r="BV49" s="57"/>
      <c r="BW49" s="57"/>
      <c r="BX49" s="57"/>
      <c r="CA49" s="57"/>
      <c r="CB49" s="57"/>
      <c r="CC49" s="57"/>
      <c r="CD49" s="57"/>
      <c r="CE49" s="57"/>
      <c r="CF49" s="57"/>
      <c r="CG49" s="57"/>
      <c r="CH49" s="57"/>
      <c r="CI49" s="57"/>
      <c r="CJ49" s="57"/>
      <c r="CK49" s="57"/>
      <c r="CL49" s="57"/>
      <c r="CP49"/>
      <c r="CQ49"/>
      <c r="CR49"/>
      <c r="CS49"/>
      <c r="CT49"/>
      <c r="CU49"/>
      <c r="CV49"/>
      <c r="CW49"/>
      <c r="CX49"/>
      <c r="CY49"/>
      <c r="CZ49"/>
      <c r="EM49" s="57"/>
      <c r="EN49" s="57"/>
      <c r="EO49" s="57"/>
      <c r="EP49" s="57"/>
      <c r="EQ49" s="57"/>
      <c r="ER49" s="57"/>
      <c r="ES49" s="57"/>
      <c r="ET49" s="57"/>
      <c r="EU49" s="57"/>
      <c r="EV49" s="57"/>
      <c r="EW49" s="57"/>
      <c r="FG49" s="65"/>
      <c r="FH49" s="65"/>
      <c r="FL49" s="57"/>
      <c r="FX49" s="57"/>
      <c r="FY49" s="57"/>
      <c r="FZ49" s="57"/>
      <c r="GA49" s="66"/>
      <c r="GB49" s="66"/>
      <c r="GE49" s="66"/>
      <c r="GG49" s="57"/>
    </row>
    <row r="50" spans="1:189" s="56" customFormat="1" ht="18" customHeight="1" x14ac:dyDescent="0.3">
      <c r="A50" s="56" t="s">
        <v>1032</v>
      </c>
      <c r="B50" s="56" t="s">
        <v>1021</v>
      </c>
      <c r="C50" s="57">
        <v>900</v>
      </c>
      <c r="D50" s="57">
        <v>2</v>
      </c>
      <c r="E50" s="56">
        <f t="shared" si="0"/>
        <v>1173.1500000000001</v>
      </c>
      <c r="F50" s="58">
        <v>65.83</v>
      </c>
      <c r="G50" s="58">
        <v>0.63</v>
      </c>
      <c r="H50" s="58">
        <v>15.43</v>
      </c>
      <c r="I50" s="58">
        <v>2.02</v>
      </c>
      <c r="J50" s="58">
        <v>0.13</v>
      </c>
      <c r="K50" s="58">
        <v>0.66</v>
      </c>
      <c r="L50" s="58">
        <v>3.91</v>
      </c>
      <c r="M50" s="58">
        <v>3.78</v>
      </c>
      <c r="N50" s="58">
        <v>0.12</v>
      </c>
      <c r="O50" s="58"/>
      <c r="P50" s="58">
        <v>0.22</v>
      </c>
      <c r="Q50" s="58">
        <v>7.2700000000000244</v>
      </c>
      <c r="S50" s="58">
        <v>44.49</v>
      </c>
      <c r="T50" s="58">
        <v>2.48</v>
      </c>
      <c r="U50" s="58">
        <v>10.81</v>
      </c>
      <c r="V50" s="58">
        <v>10.32</v>
      </c>
      <c r="W50" s="58">
        <v>0.27</v>
      </c>
      <c r="X50" s="58">
        <v>15.47</v>
      </c>
      <c r="Y50" s="58">
        <v>10.54</v>
      </c>
      <c r="Z50" s="58">
        <v>2.12</v>
      </c>
      <c r="AA50" s="58">
        <v>0.08</v>
      </c>
      <c r="AB50" s="58"/>
      <c r="AD50" s="59"/>
      <c r="AE50" s="60"/>
      <c r="AF50" s="61"/>
      <c r="AG50" s="59"/>
      <c r="AH50" s="59"/>
      <c r="AI50" s="59"/>
      <c r="AJ50" s="60"/>
      <c r="AK50" s="62"/>
      <c r="AL50" s="62"/>
      <c r="AM50" s="62"/>
      <c r="AN50" s="62"/>
      <c r="AO50" s="62"/>
      <c r="AP50" s="62"/>
      <c r="AQ50" s="63"/>
      <c r="AR50" s="62"/>
      <c r="AS50" s="62"/>
      <c r="AT50" s="63"/>
      <c r="AU50" s="59"/>
      <c r="AV50" s="59"/>
      <c r="AW50" s="59"/>
      <c r="AX50" s="59"/>
      <c r="AY50" s="59"/>
      <c r="AZ50" s="59"/>
      <c r="BA50" s="60"/>
      <c r="BB50" s="64"/>
      <c r="BC50" s="64"/>
      <c r="BD50" s="59"/>
      <c r="BE50" s="59"/>
      <c r="BF50" s="59"/>
      <c r="BG50" s="59"/>
      <c r="BH50" s="59"/>
      <c r="BI50" s="59"/>
      <c r="BJ50" s="59"/>
      <c r="BK50" s="59"/>
      <c r="BL50" s="57"/>
      <c r="BM50" s="57"/>
      <c r="BN50" s="57"/>
      <c r="BO50" s="57"/>
      <c r="BP50" s="57"/>
      <c r="BQ50" s="57"/>
      <c r="BR50" s="57"/>
      <c r="BS50" s="57"/>
      <c r="BT50" s="57"/>
      <c r="BU50" s="57"/>
      <c r="BV50" s="57"/>
      <c r="BW50" s="57"/>
      <c r="BX50" s="57"/>
      <c r="CA50" s="57"/>
      <c r="CB50" s="57"/>
      <c r="CC50" s="57"/>
      <c r="CD50" s="57"/>
      <c r="CE50" s="57"/>
      <c r="CF50" s="57"/>
      <c r="CG50" s="57"/>
      <c r="CH50" s="57"/>
      <c r="CI50" s="57"/>
      <c r="CJ50" s="57"/>
      <c r="CK50" s="57"/>
      <c r="CL50" s="57"/>
      <c r="CP50"/>
      <c r="CQ50"/>
      <c r="CR50"/>
      <c r="CS50"/>
      <c r="CT50"/>
      <c r="CU50"/>
      <c r="CV50"/>
      <c r="CW50"/>
      <c r="CX50"/>
      <c r="CY50"/>
      <c r="CZ50"/>
      <c r="EM50" s="57"/>
      <c r="EN50" s="57"/>
      <c r="EO50" s="57"/>
      <c r="EP50" s="57"/>
      <c r="EQ50" s="57"/>
      <c r="ER50" s="57"/>
      <c r="ES50" s="57"/>
      <c r="ET50" s="57"/>
      <c r="EU50" s="57"/>
      <c r="EV50" s="57"/>
      <c r="EW50" s="57"/>
      <c r="FG50" s="65"/>
      <c r="FH50" s="65"/>
      <c r="FL50" s="57"/>
      <c r="FX50" s="57"/>
      <c r="FY50" s="57"/>
      <c r="FZ50" s="57"/>
      <c r="GA50" s="66"/>
      <c r="GB50" s="66"/>
      <c r="GE50" s="66"/>
      <c r="GG50" s="57"/>
    </row>
    <row r="51" spans="1:189" s="56" customFormat="1" ht="18" customHeight="1" x14ac:dyDescent="0.3">
      <c r="A51" s="56" t="s">
        <v>1032</v>
      </c>
      <c r="B51" s="56" t="s">
        <v>1021</v>
      </c>
      <c r="C51" s="57">
        <v>900</v>
      </c>
      <c r="D51" s="57">
        <v>2</v>
      </c>
      <c r="E51" s="56">
        <f t="shared" si="0"/>
        <v>1173.1500000000001</v>
      </c>
      <c r="F51" s="58">
        <v>59.25</v>
      </c>
      <c r="G51" s="58">
        <v>0.56999999999999995</v>
      </c>
      <c r="H51" s="58">
        <v>17.03</v>
      </c>
      <c r="I51" s="58">
        <v>4.51</v>
      </c>
      <c r="J51" s="58">
        <v>0.11</v>
      </c>
      <c r="K51" s="58">
        <v>1.7</v>
      </c>
      <c r="L51" s="58">
        <v>5.88</v>
      </c>
      <c r="M51" s="58">
        <v>4.0999999999999996</v>
      </c>
      <c r="N51" s="58">
        <v>0.63</v>
      </c>
      <c r="O51" s="58"/>
      <c r="P51" s="58">
        <v>0.11</v>
      </c>
      <c r="Q51" s="58">
        <v>6.1100000000000136</v>
      </c>
      <c r="S51" s="58">
        <v>44.58</v>
      </c>
      <c r="T51" s="58">
        <v>1.57</v>
      </c>
      <c r="U51" s="58">
        <v>10.95</v>
      </c>
      <c r="V51" s="58">
        <v>11.09</v>
      </c>
      <c r="W51" s="58">
        <v>0.18</v>
      </c>
      <c r="X51" s="58">
        <v>15.57</v>
      </c>
      <c r="Y51" s="58">
        <v>10.55</v>
      </c>
      <c r="Z51" s="58">
        <v>1.94</v>
      </c>
      <c r="AA51" s="58">
        <v>0.14000000000000001</v>
      </c>
      <c r="AB51" s="58"/>
      <c r="AD51" s="59"/>
      <c r="AE51" s="60"/>
      <c r="AF51" s="61"/>
      <c r="AG51" s="59"/>
      <c r="AH51" s="59"/>
      <c r="AI51" s="59"/>
      <c r="AJ51" s="60"/>
      <c r="AK51" s="62"/>
      <c r="AL51" s="62"/>
      <c r="AM51" s="62"/>
      <c r="AN51" s="62"/>
      <c r="AO51" s="62"/>
      <c r="AP51" s="62"/>
      <c r="AQ51" s="63"/>
      <c r="AR51" s="62"/>
      <c r="AS51" s="62"/>
      <c r="AT51" s="63"/>
      <c r="AU51" s="59"/>
      <c r="AV51" s="59"/>
      <c r="AW51" s="59"/>
      <c r="AX51" s="59"/>
      <c r="AY51" s="59"/>
      <c r="AZ51" s="59"/>
      <c r="BA51" s="60"/>
      <c r="BB51" s="64"/>
      <c r="BC51" s="64"/>
      <c r="BD51" s="59"/>
      <c r="BE51" s="59"/>
      <c r="BF51" s="59"/>
      <c r="BG51" s="59"/>
      <c r="BH51" s="59"/>
      <c r="BI51" s="59"/>
      <c r="BJ51" s="59"/>
      <c r="BK51" s="59"/>
      <c r="BL51" s="57"/>
      <c r="BM51" s="57"/>
      <c r="BN51" s="57"/>
      <c r="BO51" s="57"/>
      <c r="BP51" s="57"/>
      <c r="BQ51" s="57"/>
      <c r="BR51" s="57"/>
      <c r="BS51" s="57"/>
      <c r="BT51" s="57"/>
      <c r="BU51" s="57"/>
      <c r="BV51" s="57"/>
      <c r="BW51" s="57"/>
      <c r="BX51" s="57"/>
      <c r="CA51" s="57"/>
      <c r="CB51" s="57"/>
      <c r="CC51" s="57"/>
      <c r="CD51" s="57"/>
      <c r="CE51" s="57"/>
      <c r="CF51" s="57"/>
      <c r="CG51" s="57"/>
      <c r="CH51" s="57"/>
      <c r="CI51" s="57"/>
      <c r="CJ51" s="57"/>
      <c r="CK51" s="57"/>
      <c r="CL51" s="57"/>
      <c r="CP51"/>
      <c r="CQ51"/>
      <c r="CR51"/>
      <c r="CS51"/>
      <c r="CT51"/>
      <c r="CU51"/>
      <c r="CV51"/>
      <c r="CW51"/>
      <c r="CX51"/>
      <c r="CY51"/>
      <c r="CZ51"/>
      <c r="EM51" s="57"/>
      <c r="EN51" s="57"/>
      <c r="EO51" s="57"/>
      <c r="EP51" s="57"/>
      <c r="EQ51" s="57"/>
      <c r="ER51" s="57"/>
      <c r="ES51" s="57"/>
      <c r="ET51" s="57"/>
      <c r="EU51" s="57"/>
      <c r="EV51" s="57"/>
      <c r="EW51" s="57"/>
      <c r="FG51" s="65"/>
      <c r="FH51" s="65"/>
      <c r="FL51" s="57"/>
      <c r="FX51" s="57"/>
      <c r="FY51" s="57"/>
      <c r="FZ51" s="57"/>
      <c r="GA51" s="66"/>
      <c r="GB51" s="66"/>
      <c r="GE51" s="66"/>
      <c r="GG51" s="57"/>
    </row>
    <row r="52" spans="1:189" s="56" customFormat="1" ht="18" customHeight="1" x14ac:dyDescent="0.3">
      <c r="A52" s="56" t="s">
        <v>1033</v>
      </c>
      <c r="B52" s="56" t="s">
        <v>1021</v>
      </c>
      <c r="C52" s="57">
        <v>1000</v>
      </c>
      <c r="D52" s="57">
        <v>2</v>
      </c>
      <c r="E52" s="56">
        <f t="shared" si="0"/>
        <v>1273.1500000000001</v>
      </c>
      <c r="F52" s="58">
        <v>56.83</v>
      </c>
      <c r="G52" s="58">
        <v>1.59</v>
      </c>
      <c r="H52" s="58">
        <v>20.85</v>
      </c>
      <c r="I52" s="58">
        <v>5.1100000000000003</v>
      </c>
      <c r="J52" s="58">
        <v>0.27</v>
      </c>
      <c r="K52" s="58">
        <v>2.31</v>
      </c>
      <c r="L52" s="58">
        <v>6.33</v>
      </c>
      <c r="M52" s="58">
        <v>5.14</v>
      </c>
      <c r="N52" s="58">
        <v>1.57</v>
      </c>
      <c r="O52" s="58"/>
      <c r="P52" s="58"/>
      <c r="Q52" s="58">
        <v>6.5</v>
      </c>
      <c r="S52" s="58">
        <v>40.229999999999997</v>
      </c>
      <c r="T52" s="58">
        <v>4.8899999999999997</v>
      </c>
      <c r="U52" s="58">
        <v>12.77</v>
      </c>
      <c r="V52" s="58">
        <v>9.65</v>
      </c>
      <c r="W52" s="58">
        <v>0.2</v>
      </c>
      <c r="X52" s="58">
        <v>14.67</v>
      </c>
      <c r="Y52" s="58">
        <v>11.82</v>
      </c>
      <c r="Z52" s="58">
        <v>2.74</v>
      </c>
      <c r="AA52" s="58">
        <v>0.42</v>
      </c>
      <c r="AB52" s="58"/>
      <c r="AD52" s="59"/>
      <c r="AE52" s="60"/>
      <c r="AF52" s="61"/>
      <c r="AG52" s="59"/>
      <c r="AH52" s="59"/>
      <c r="AI52" s="59"/>
      <c r="AJ52" s="60"/>
      <c r="AK52" s="62"/>
      <c r="AL52" s="62"/>
      <c r="AM52" s="62"/>
      <c r="AN52" s="62"/>
      <c r="AO52" s="62"/>
      <c r="AP52" s="62"/>
      <c r="AQ52" s="63"/>
      <c r="AR52" s="62"/>
      <c r="AS52" s="62"/>
      <c r="AT52" s="63"/>
      <c r="AU52" s="59"/>
      <c r="AV52" s="59"/>
      <c r="AW52" s="59"/>
      <c r="AX52" s="59"/>
      <c r="AY52" s="59"/>
      <c r="AZ52" s="59"/>
      <c r="BA52" s="60"/>
      <c r="BB52" s="64"/>
      <c r="BC52" s="64"/>
      <c r="BD52" s="59"/>
      <c r="BE52" s="59"/>
      <c r="BF52" s="59"/>
      <c r="BG52" s="59"/>
      <c r="BH52" s="59"/>
      <c r="BI52" s="59"/>
      <c r="BJ52" s="59"/>
      <c r="BK52" s="59"/>
      <c r="BL52" s="57"/>
      <c r="BM52" s="57"/>
      <c r="BN52" s="57"/>
      <c r="BO52" s="57"/>
      <c r="BP52" s="57"/>
      <c r="BQ52" s="57"/>
      <c r="BR52" s="57"/>
      <c r="BS52" s="57"/>
      <c r="BT52" s="57"/>
      <c r="BU52" s="57"/>
      <c r="BV52" s="57"/>
      <c r="BW52" s="57"/>
      <c r="BX52" s="57"/>
      <c r="CA52" s="57"/>
      <c r="CB52" s="57"/>
      <c r="CC52" s="57"/>
      <c r="CD52" s="57"/>
      <c r="CE52" s="57"/>
      <c r="CF52" s="57"/>
      <c r="CG52" s="57"/>
      <c r="CH52" s="57"/>
      <c r="CI52" s="57"/>
      <c r="CJ52" s="57"/>
      <c r="CK52" s="57"/>
      <c r="CL52" s="57"/>
      <c r="CP52"/>
      <c r="CQ52"/>
      <c r="CR52"/>
      <c r="CS52"/>
      <c r="CT52"/>
      <c r="CU52"/>
      <c r="CV52"/>
      <c r="CW52"/>
      <c r="CX52"/>
      <c r="CY52"/>
      <c r="CZ52"/>
      <c r="EM52" s="57"/>
      <c r="EN52" s="57"/>
      <c r="EO52" s="57"/>
      <c r="EP52" s="57"/>
      <c r="EQ52" s="57"/>
      <c r="ER52" s="57"/>
      <c r="ES52" s="57"/>
      <c r="ET52" s="57"/>
      <c r="EU52" s="57"/>
      <c r="EV52" s="57"/>
      <c r="EW52" s="57"/>
      <c r="FG52" s="65"/>
      <c r="FH52" s="65"/>
      <c r="FL52" s="57"/>
      <c r="FX52" s="57"/>
      <c r="FY52" s="57"/>
      <c r="FZ52" s="57"/>
      <c r="GA52" s="66"/>
      <c r="GB52" s="66"/>
      <c r="GE52" s="66"/>
      <c r="GG52" s="57"/>
    </row>
    <row r="53" spans="1:189" s="56" customFormat="1" ht="18" customHeight="1" x14ac:dyDescent="0.3">
      <c r="A53" s="56" t="s">
        <v>1033</v>
      </c>
      <c r="B53" s="56" t="s">
        <v>1021</v>
      </c>
      <c r="C53" s="57">
        <v>1000</v>
      </c>
      <c r="D53" s="57">
        <v>2</v>
      </c>
      <c r="E53" s="56">
        <f t="shared" si="0"/>
        <v>1273.1500000000001</v>
      </c>
      <c r="F53" s="58">
        <v>51.23</v>
      </c>
      <c r="G53" s="58">
        <v>2.75</v>
      </c>
      <c r="H53" s="58">
        <v>18.940000000000001</v>
      </c>
      <c r="I53" s="58">
        <v>6</v>
      </c>
      <c r="J53" s="58">
        <v>0.17</v>
      </c>
      <c r="K53" s="58">
        <v>2.95</v>
      </c>
      <c r="L53" s="58">
        <v>8.73</v>
      </c>
      <c r="M53" s="58">
        <v>6.47</v>
      </c>
      <c r="N53" s="58">
        <v>2.74</v>
      </c>
      <c r="O53" s="58"/>
      <c r="P53" s="58"/>
      <c r="Q53" s="58">
        <v>6.5</v>
      </c>
      <c r="S53" s="58">
        <v>39.36</v>
      </c>
      <c r="T53" s="58">
        <v>4.2300000000000004</v>
      </c>
      <c r="U53" s="58">
        <v>12.88</v>
      </c>
      <c r="V53" s="58">
        <v>9.7799999999999994</v>
      </c>
      <c r="W53" s="58">
        <v>0.14000000000000001</v>
      </c>
      <c r="X53" s="58">
        <v>14.23</v>
      </c>
      <c r="Y53" s="58">
        <v>12.34</v>
      </c>
      <c r="Z53" s="58">
        <v>2.62</v>
      </c>
      <c r="AA53" s="58">
        <v>1.1000000000000001</v>
      </c>
      <c r="AB53" s="58"/>
      <c r="AD53" s="59"/>
      <c r="AE53" s="60"/>
      <c r="AF53" s="61"/>
      <c r="AG53" s="59"/>
      <c r="AH53" s="59"/>
      <c r="AI53" s="59"/>
      <c r="AJ53" s="60"/>
      <c r="AK53" s="62"/>
      <c r="AL53" s="62"/>
      <c r="AM53" s="62"/>
      <c r="AN53" s="62"/>
      <c r="AO53" s="62"/>
      <c r="AP53" s="62"/>
      <c r="AQ53" s="63"/>
      <c r="AR53" s="62"/>
      <c r="AS53" s="62"/>
      <c r="AT53" s="63"/>
      <c r="AU53" s="59"/>
      <c r="AV53" s="59"/>
      <c r="AW53" s="59"/>
      <c r="AX53" s="59"/>
      <c r="AY53" s="59"/>
      <c r="AZ53" s="59"/>
      <c r="BA53" s="60"/>
      <c r="BB53" s="64"/>
      <c r="BC53" s="64"/>
      <c r="BD53" s="59"/>
      <c r="BE53" s="59"/>
      <c r="BF53" s="59"/>
      <c r="BG53" s="59"/>
      <c r="BH53" s="59"/>
      <c r="BI53" s="59"/>
      <c r="BJ53" s="59"/>
      <c r="BK53" s="59"/>
      <c r="BL53" s="57"/>
      <c r="BM53" s="57"/>
      <c r="BN53" s="57"/>
      <c r="BO53" s="57"/>
      <c r="BP53" s="57"/>
      <c r="BQ53" s="57"/>
      <c r="BR53" s="57"/>
      <c r="BS53" s="57"/>
      <c r="BT53" s="57"/>
      <c r="BU53" s="57"/>
      <c r="BV53" s="57"/>
      <c r="BW53" s="57"/>
      <c r="BX53" s="57"/>
      <c r="CA53" s="57"/>
      <c r="CB53" s="57"/>
      <c r="CC53" s="57"/>
      <c r="CD53" s="57"/>
      <c r="CE53" s="57"/>
      <c r="CF53" s="57"/>
      <c r="CG53" s="57"/>
      <c r="CH53" s="57"/>
      <c r="CI53" s="57"/>
      <c r="CJ53" s="57"/>
      <c r="CK53" s="57"/>
      <c r="CL53" s="57"/>
      <c r="CP53"/>
      <c r="CQ53"/>
      <c r="CR53"/>
      <c r="CS53"/>
      <c r="CT53"/>
      <c r="CU53"/>
      <c r="CV53"/>
      <c r="CW53"/>
      <c r="CX53"/>
      <c r="CY53"/>
      <c r="CZ53"/>
      <c r="EM53" s="57"/>
      <c r="EN53" s="57"/>
      <c r="EO53" s="57"/>
      <c r="EP53" s="57"/>
      <c r="EQ53" s="57"/>
      <c r="ER53" s="57"/>
      <c r="ES53" s="57"/>
      <c r="ET53" s="57"/>
      <c r="EU53" s="57"/>
      <c r="EV53" s="57"/>
      <c r="EW53" s="57"/>
      <c r="FG53" s="65"/>
      <c r="FH53" s="65"/>
      <c r="FL53" s="57"/>
      <c r="FX53" s="57"/>
      <c r="FY53" s="57"/>
      <c r="FZ53" s="57"/>
      <c r="GA53" s="66"/>
      <c r="GB53" s="66"/>
      <c r="GE53" s="66"/>
      <c r="GG53" s="57"/>
    </row>
    <row r="54" spans="1:189" s="56" customFormat="1" ht="18" customHeight="1" x14ac:dyDescent="0.3">
      <c r="A54" s="56" t="s">
        <v>1033</v>
      </c>
      <c r="B54" s="56" t="s">
        <v>1021</v>
      </c>
      <c r="C54" s="57">
        <v>1000</v>
      </c>
      <c r="D54" s="57">
        <v>2</v>
      </c>
      <c r="E54" s="56">
        <f t="shared" si="0"/>
        <v>1273.1500000000001</v>
      </c>
      <c r="F54" s="58">
        <v>55.9</v>
      </c>
      <c r="G54" s="58">
        <v>1.77</v>
      </c>
      <c r="H54" s="58">
        <v>20.25</v>
      </c>
      <c r="I54" s="58">
        <v>5.17</v>
      </c>
      <c r="J54" s="58">
        <v>0.6</v>
      </c>
      <c r="K54" s="58">
        <v>3.05</v>
      </c>
      <c r="L54" s="58">
        <v>8.3000000000000007</v>
      </c>
      <c r="M54" s="58">
        <v>4.32</v>
      </c>
      <c r="N54" s="58">
        <v>0.98</v>
      </c>
      <c r="O54" s="58"/>
      <c r="P54" s="58"/>
      <c r="Q54" s="58">
        <v>6.5</v>
      </c>
      <c r="S54" s="58">
        <v>39.590000000000003</v>
      </c>
      <c r="T54" s="58">
        <v>4.38</v>
      </c>
      <c r="U54" s="58">
        <v>13.49</v>
      </c>
      <c r="V54" s="58">
        <v>9.2100000000000009</v>
      </c>
      <c r="W54" s="58">
        <v>0.17</v>
      </c>
      <c r="X54" s="58">
        <v>14.54</v>
      </c>
      <c r="Y54" s="58">
        <v>12.57</v>
      </c>
      <c r="Z54" s="58">
        <v>2.72</v>
      </c>
      <c r="AA54" s="58">
        <v>0.34</v>
      </c>
      <c r="AB54" s="58"/>
      <c r="AD54" s="59"/>
      <c r="AE54" s="60"/>
      <c r="AF54" s="61"/>
      <c r="AG54" s="59"/>
      <c r="AH54" s="59"/>
      <c r="AI54" s="59"/>
      <c r="AJ54" s="60"/>
      <c r="AK54" s="62"/>
      <c r="AL54" s="62"/>
      <c r="AM54" s="62"/>
      <c r="AN54" s="62"/>
      <c r="AO54" s="62"/>
      <c r="AP54" s="62"/>
      <c r="AQ54" s="63"/>
      <c r="AR54" s="62"/>
      <c r="AS54" s="62"/>
      <c r="AT54" s="63"/>
      <c r="AU54" s="59"/>
      <c r="AV54" s="59"/>
      <c r="AW54" s="59"/>
      <c r="AX54" s="59"/>
      <c r="AY54" s="59"/>
      <c r="AZ54" s="59"/>
      <c r="BA54" s="60"/>
      <c r="BB54" s="64"/>
      <c r="BC54" s="64"/>
      <c r="BD54" s="59"/>
      <c r="BE54" s="59"/>
      <c r="BF54" s="59"/>
      <c r="BG54" s="59"/>
      <c r="BH54" s="59"/>
      <c r="BI54" s="59"/>
      <c r="BJ54" s="59"/>
      <c r="BK54" s="59"/>
      <c r="BL54" s="57"/>
      <c r="BM54" s="57"/>
      <c r="BN54" s="57"/>
      <c r="BO54" s="57"/>
      <c r="BP54" s="57"/>
      <c r="BQ54" s="57"/>
      <c r="BR54" s="57"/>
      <c r="BS54" s="57"/>
      <c r="BT54" s="57"/>
      <c r="BU54" s="57"/>
      <c r="BV54" s="57"/>
      <c r="BW54" s="57"/>
      <c r="BX54" s="57"/>
      <c r="CA54" s="57"/>
      <c r="CB54" s="57"/>
      <c r="CC54" s="57"/>
      <c r="CD54" s="57"/>
      <c r="CE54" s="57"/>
      <c r="CF54" s="57"/>
      <c r="CG54" s="57"/>
      <c r="CH54" s="57"/>
      <c r="CI54" s="57"/>
      <c r="CJ54" s="57"/>
      <c r="CK54" s="57"/>
      <c r="CL54" s="57"/>
      <c r="CP54"/>
      <c r="CQ54"/>
      <c r="CR54"/>
      <c r="CS54"/>
      <c r="CT54"/>
      <c r="CU54"/>
      <c r="CV54"/>
      <c r="CW54"/>
      <c r="CX54"/>
      <c r="CY54"/>
      <c r="CZ54"/>
      <c r="EM54" s="57"/>
      <c r="EN54" s="57"/>
      <c r="EO54" s="57"/>
      <c r="EP54" s="57"/>
      <c r="EQ54" s="57"/>
      <c r="ER54" s="57"/>
      <c r="ES54" s="57"/>
      <c r="ET54" s="57"/>
      <c r="EU54" s="57"/>
      <c r="EV54" s="57"/>
      <c r="EW54" s="57"/>
      <c r="FG54" s="65"/>
      <c r="FH54" s="65"/>
      <c r="FL54" s="57"/>
      <c r="FX54" s="57"/>
      <c r="FY54" s="57"/>
      <c r="FZ54" s="57"/>
      <c r="GA54" s="66"/>
      <c r="GB54" s="66"/>
      <c r="GE54" s="66"/>
      <c r="GG54" s="57"/>
    </row>
    <row r="55" spans="1:189" s="56" customFormat="1" ht="18" customHeight="1" x14ac:dyDescent="0.3">
      <c r="A55" s="56" t="s">
        <v>1033</v>
      </c>
      <c r="B55" s="56" t="s">
        <v>1021</v>
      </c>
      <c r="C55" s="57">
        <v>1000</v>
      </c>
      <c r="D55" s="57">
        <v>2</v>
      </c>
      <c r="E55" s="56">
        <f t="shared" si="0"/>
        <v>1273.1500000000001</v>
      </c>
      <c r="F55" s="58">
        <v>55.03</v>
      </c>
      <c r="G55" s="58">
        <v>2.04</v>
      </c>
      <c r="H55" s="58">
        <v>19.22</v>
      </c>
      <c r="I55" s="58">
        <v>5.7</v>
      </c>
      <c r="J55" s="58">
        <v>0.24</v>
      </c>
      <c r="K55" s="58">
        <v>3.61</v>
      </c>
      <c r="L55" s="58">
        <v>8.57</v>
      </c>
      <c r="M55" s="58">
        <v>4.6399999999999997</v>
      </c>
      <c r="N55" s="58">
        <v>0.94</v>
      </c>
      <c r="O55" s="58"/>
      <c r="P55" s="58"/>
      <c r="Q55" s="58">
        <v>6.5</v>
      </c>
      <c r="S55" s="58">
        <v>39.71</v>
      </c>
      <c r="T55" s="58">
        <v>4.28</v>
      </c>
      <c r="U55" s="58">
        <v>13.36</v>
      </c>
      <c r="V55" s="58">
        <v>9</v>
      </c>
      <c r="W55" s="58">
        <v>0.14000000000000001</v>
      </c>
      <c r="X55" s="58">
        <v>15.02</v>
      </c>
      <c r="Y55" s="58">
        <v>12.43</v>
      </c>
      <c r="Z55" s="58">
        <v>2.78</v>
      </c>
      <c r="AA55" s="58">
        <v>0.34</v>
      </c>
      <c r="AB55" s="58"/>
      <c r="AD55" s="59"/>
      <c r="AE55" s="60"/>
      <c r="AF55" s="61"/>
      <c r="AG55" s="59"/>
      <c r="AH55" s="59"/>
      <c r="AI55" s="59"/>
      <c r="AJ55" s="60"/>
      <c r="AK55" s="62"/>
      <c r="AL55" s="62"/>
      <c r="AM55" s="62"/>
      <c r="AN55" s="62"/>
      <c r="AO55" s="62"/>
      <c r="AP55" s="62"/>
      <c r="AQ55" s="63"/>
      <c r="AR55" s="62"/>
      <c r="AS55" s="62"/>
      <c r="AT55" s="63"/>
      <c r="AU55" s="59"/>
      <c r="AV55" s="59"/>
      <c r="AW55" s="59"/>
      <c r="AX55" s="59"/>
      <c r="AY55" s="59"/>
      <c r="AZ55" s="59"/>
      <c r="BA55" s="60"/>
      <c r="BB55" s="64"/>
      <c r="BC55" s="64"/>
      <c r="BD55" s="59"/>
      <c r="BE55" s="59"/>
      <c r="BF55" s="59"/>
      <c r="BG55" s="59"/>
      <c r="BH55" s="59"/>
      <c r="BI55" s="59"/>
      <c r="BJ55" s="59"/>
      <c r="BK55" s="59"/>
      <c r="BL55" s="57"/>
      <c r="BM55" s="57"/>
      <c r="BN55" s="57"/>
      <c r="BO55" s="57"/>
      <c r="BP55" s="57"/>
      <c r="BQ55" s="57"/>
      <c r="BR55" s="57"/>
      <c r="BS55" s="57"/>
      <c r="BT55" s="57"/>
      <c r="BU55" s="57"/>
      <c r="BV55" s="57"/>
      <c r="BW55" s="57"/>
      <c r="BX55" s="57"/>
      <c r="CA55" s="57"/>
      <c r="CB55" s="57"/>
      <c r="CC55" s="57"/>
      <c r="CD55" s="57"/>
      <c r="CE55" s="57"/>
      <c r="CF55" s="57"/>
      <c r="CG55" s="57"/>
      <c r="CH55" s="57"/>
      <c r="CI55" s="57"/>
      <c r="CJ55" s="57"/>
      <c r="CK55" s="57"/>
      <c r="CL55" s="57"/>
      <c r="CP55"/>
      <c r="CQ55"/>
      <c r="CR55"/>
      <c r="CS55"/>
      <c r="CT55"/>
      <c r="CU55"/>
      <c r="CV55"/>
      <c r="CW55"/>
      <c r="CX55"/>
      <c r="CY55"/>
      <c r="CZ55"/>
      <c r="EM55" s="57"/>
      <c r="EN55" s="57"/>
      <c r="EO55" s="57"/>
      <c r="EP55" s="57"/>
      <c r="EQ55" s="57"/>
      <c r="ER55" s="57"/>
      <c r="ES55" s="57"/>
      <c r="ET55" s="57"/>
      <c r="EU55" s="57"/>
      <c r="EV55" s="57"/>
      <c r="EW55" s="57"/>
      <c r="FG55" s="65"/>
      <c r="FH55" s="65"/>
      <c r="FL55" s="57"/>
      <c r="FX55" s="57"/>
      <c r="FY55" s="57"/>
      <c r="FZ55" s="57"/>
      <c r="GA55" s="66"/>
      <c r="GB55" s="66"/>
      <c r="GE55" s="66"/>
      <c r="GG55" s="57"/>
    </row>
    <row r="56" spans="1:189" s="56" customFormat="1" ht="18" customHeight="1" x14ac:dyDescent="0.3">
      <c r="A56" s="56" t="s">
        <v>1033</v>
      </c>
      <c r="B56" s="56" t="s">
        <v>1021</v>
      </c>
      <c r="C56" s="57">
        <v>1000</v>
      </c>
      <c r="D56" s="57">
        <v>2</v>
      </c>
      <c r="E56" s="56">
        <f t="shared" si="0"/>
        <v>1273.1500000000001</v>
      </c>
      <c r="F56" s="58">
        <v>55.98</v>
      </c>
      <c r="G56" s="58">
        <v>1.99</v>
      </c>
      <c r="H56" s="58">
        <v>19.18</v>
      </c>
      <c r="I56" s="58">
        <v>5.4450000000000003</v>
      </c>
      <c r="J56" s="58">
        <v>0.31</v>
      </c>
      <c r="K56" s="58">
        <v>3.43</v>
      </c>
      <c r="L56" s="58">
        <v>7.75</v>
      </c>
      <c r="M56" s="58">
        <v>4.67</v>
      </c>
      <c r="N56" s="58">
        <v>1.24</v>
      </c>
      <c r="O56" s="58"/>
      <c r="P56" s="58"/>
      <c r="Q56" s="58">
        <v>6.5</v>
      </c>
      <c r="S56" s="58">
        <v>39.78</v>
      </c>
      <c r="T56" s="58">
        <v>4.62</v>
      </c>
      <c r="U56" s="58">
        <v>13.05</v>
      </c>
      <c r="V56" s="58">
        <v>8.98</v>
      </c>
      <c r="W56" s="58">
        <v>0.18</v>
      </c>
      <c r="X56" s="58">
        <v>14.7</v>
      </c>
      <c r="Y56" s="58">
        <v>12.47</v>
      </c>
      <c r="Z56" s="58">
        <v>2.73</v>
      </c>
      <c r="AA56" s="58">
        <v>0.34</v>
      </c>
      <c r="AB56" s="58"/>
      <c r="AD56" s="59"/>
      <c r="AE56" s="60"/>
      <c r="AF56" s="61"/>
      <c r="AG56" s="59"/>
      <c r="AH56" s="59"/>
      <c r="AI56" s="59"/>
      <c r="AJ56" s="60"/>
      <c r="AK56" s="62"/>
      <c r="AL56" s="62"/>
      <c r="AM56" s="62"/>
      <c r="AN56" s="62"/>
      <c r="AO56" s="62"/>
      <c r="AP56" s="62"/>
      <c r="AQ56" s="63"/>
      <c r="AR56" s="62"/>
      <c r="AS56" s="62"/>
      <c r="AT56" s="63"/>
      <c r="AU56" s="59"/>
      <c r="AV56" s="59"/>
      <c r="AW56" s="59"/>
      <c r="AX56" s="59"/>
      <c r="AY56" s="59"/>
      <c r="AZ56" s="59"/>
      <c r="BA56" s="60"/>
      <c r="BB56" s="64"/>
      <c r="BC56" s="64"/>
      <c r="BD56" s="59"/>
      <c r="BE56" s="59"/>
      <c r="BF56" s="59"/>
      <c r="BG56" s="59"/>
      <c r="BH56" s="59"/>
      <c r="BI56" s="59"/>
      <c r="BJ56" s="59"/>
      <c r="BK56" s="59"/>
      <c r="BL56" s="57"/>
      <c r="BM56" s="57"/>
      <c r="BN56" s="57"/>
      <c r="BO56" s="57"/>
      <c r="BP56" s="57"/>
      <c r="BQ56" s="57"/>
      <c r="BR56" s="57"/>
      <c r="BS56" s="57"/>
      <c r="BT56" s="57"/>
      <c r="BU56" s="57"/>
      <c r="BV56" s="57"/>
      <c r="BW56" s="57"/>
      <c r="BX56" s="57"/>
      <c r="CA56" s="57"/>
      <c r="CB56" s="57"/>
      <c r="CC56" s="57"/>
      <c r="CD56" s="57"/>
      <c r="CE56" s="57"/>
      <c r="CF56" s="57"/>
      <c r="CG56" s="57"/>
      <c r="CH56" s="57"/>
      <c r="CI56" s="57"/>
      <c r="CJ56" s="57"/>
      <c r="CK56" s="57"/>
      <c r="CL56" s="57"/>
      <c r="CP56"/>
      <c r="CQ56"/>
      <c r="CR56"/>
      <c r="CS56"/>
      <c r="CT56"/>
      <c r="CU56"/>
      <c r="CV56"/>
      <c r="CW56"/>
      <c r="CX56"/>
      <c r="CY56"/>
      <c r="CZ56"/>
      <c r="EM56" s="57"/>
      <c r="EN56" s="57"/>
      <c r="EO56" s="57"/>
      <c r="EP56" s="57"/>
      <c r="EQ56" s="57"/>
      <c r="ER56" s="57"/>
      <c r="ES56" s="57"/>
      <c r="ET56" s="57"/>
      <c r="EU56" s="57"/>
      <c r="EV56" s="57"/>
      <c r="EW56" s="57"/>
      <c r="FG56" s="65"/>
      <c r="FH56" s="65"/>
      <c r="FL56" s="57"/>
      <c r="FX56" s="57"/>
      <c r="FY56" s="57"/>
      <c r="FZ56" s="57"/>
      <c r="GA56" s="66"/>
      <c r="GB56" s="66"/>
      <c r="GE56" s="66"/>
      <c r="GG56" s="57"/>
    </row>
    <row r="57" spans="1:189" s="56" customFormat="1" ht="18" customHeight="1" x14ac:dyDescent="0.3">
      <c r="A57" s="56" t="s">
        <v>1033</v>
      </c>
      <c r="B57" s="56" t="s">
        <v>1021</v>
      </c>
      <c r="C57" s="57">
        <v>970</v>
      </c>
      <c r="D57" s="57">
        <v>2</v>
      </c>
      <c r="E57" s="56">
        <f t="shared" si="0"/>
        <v>1243.1500000000001</v>
      </c>
      <c r="F57" s="58">
        <v>55.58</v>
      </c>
      <c r="G57" s="58">
        <v>1.93</v>
      </c>
      <c r="H57" s="58">
        <v>20.22</v>
      </c>
      <c r="I57" s="58">
        <v>3.11</v>
      </c>
      <c r="J57" s="58">
        <v>0.13</v>
      </c>
      <c r="K57" s="58">
        <v>4.21</v>
      </c>
      <c r="L57" s="58">
        <v>9.25</v>
      </c>
      <c r="M57" s="58">
        <v>4.57</v>
      </c>
      <c r="N57" s="58">
        <v>1</v>
      </c>
      <c r="O57" s="58"/>
      <c r="P57" s="58"/>
      <c r="Q57" s="58">
        <v>6.5</v>
      </c>
      <c r="S57" s="58">
        <v>40.94</v>
      </c>
      <c r="T57" s="58">
        <v>3.77</v>
      </c>
      <c r="U57" s="58">
        <v>12.61</v>
      </c>
      <c r="V57" s="58">
        <v>9.1199999999999992</v>
      </c>
      <c r="W57" s="58">
        <v>0.11</v>
      </c>
      <c r="X57" s="58">
        <v>14.97</v>
      </c>
      <c r="Y57" s="58">
        <v>11.94</v>
      </c>
      <c r="Z57" s="58">
        <v>2.72</v>
      </c>
      <c r="AA57" s="58">
        <v>0.41</v>
      </c>
      <c r="AB57" s="58"/>
      <c r="AD57" s="59"/>
      <c r="AE57" s="60"/>
      <c r="AF57" s="61"/>
      <c r="AG57" s="59"/>
      <c r="AH57" s="59"/>
      <c r="AI57" s="59"/>
      <c r="AJ57" s="60"/>
      <c r="AK57" s="62"/>
      <c r="AL57" s="62"/>
      <c r="AM57" s="62"/>
      <c r="AN57" s="62"/>
      <c r="AO57" s="62"/>
      <c r="AP57" s="62"/>
      <c r="AQ57" s="63"/>
      <c r="AR57" s="62"/>
      <c r="AS57" s="62"/>
      <c r="AT57" s="63"/>
      <c r="AU57" s="59"/>
      <c r="AV57" s="59"/>
      <c r="AW57" s="59"/>
      <c r="AX57" s="59"/>
      <c r="AY57" s="59"/>
      <c r="AZ57" s="59"/>
      <c r="BA57" s="60"/>
      <c r="BB57" s="64"/>
      <c r="BC57" s="64"/>
      <c r="BD57" s="59"/>
      <c r="BE57" s="59"/>
      <c r="BF57" s="59"/>
      <c r="BG57" s="59"/>
      <c r="BH57" s="59"/>
      <c r="BI57" s="59"/>
      <c r="BJ57" s="59"/>
      <c r="BK57" s="59"/>
      <c r="BL57" s="57"/>
      <c r="BM57" s="57"/>
      <c r="BN57" s="57"/>
      <c r="BO57" s="57"/>
      <c r="BP57" s="57"/>
      <c r="BQ57" s="57"/>
      <c r="BR57" s="57"/>
      <c r="BS57" s="57"/>
      <c r="BT57" s="57"/>
      <c r="BU57" s="57"/>
      <c r="BV57" s="57"/>
      <c r="BW57" s="57"/>
      <c r="BX57" s="57"/>
      <c r="CA57" s="57"/>
      <c r="CB57" s="57"/>
      <c r="CC57" s="57"/>
      <c r="CD57" s="57"/>
      <c r="CE57" s="57"/>
      <c r="CF57" s="57"/>
      <c r="CG57" s="57"/>
      <c r="CH57" s="57"/>
      <c r="CI57" s="57"/>
      <c r="CJ57" s="57"/>
      <c r="CK57" s="57"/>
      <c r="CL57" s="57"/>
      <c r="CP57"/>
      <c r="CQ57"/>
      <c r="CR57"/>
      <c r="CS57"/>
      <c r="CT57"/>
      <c r="CU57"/>
      <c r="CV57"/>
      <c r="CW57"/>
      <c r="CX57"/>
      <c r="CY57"/>
      <c r="CZ57"/>
      <c r="EM57" s="57"/>
      <c r="EN57" s="57"/>
      <c r="EO57" s="57"/>
      <c r="EP57" s="57"/>
      <c r="EQ57" s="57"/>
      <c r="ER57" s="57"/>
      <c r="ES57" s="57"/>
      <c r="ET57" s="57"/>
      <c r="EU57" s="57"/>
      <c r="EV57" s="57"/>
      <c r="EW57" s="57"/>
      <c r="FG57" s="65"/>
      <c r="FH57" s="65"/>
      <c r="FL57" s="57"/>
      <c r="FX57" s="57"/>
      <c r="FY57" s="57"/>
      <c r="FZ57" s="57"/>
      <c r="GA57" s="66"/>
      <c r="GB57" s="66"/>
      <c r="GE57" s="66"/>
      <c r="GG57" s="57"/>
    </row>
    <row r="58" spans="1:189" s="56" customFormat="1" ht="18" customHeight="1" x14ac:dyDescent="0.3">
      <c r="A58" s="56" t="s">
        <v>1033</v>
      </c>
      <c r="B58" s="56" t="s">
        <v>1021</v>
      </c>
      <c r="C58" s="57">
        <v>930</v>
      </c>
      <c r="D58" s="57">
        <v>2</v>
      </c>
      <c r="E58" s="56">
        <f t="shared" si="0"/>
        <v>1203.1500000000001</v>
      </c>
      <c r="F58" s="58">
        <v>55.7</v>
      </c>
      <c r="G58" s="58">
        <v>1.73</v>
      </c>
      <c r="H58" s="58">
        <v>21.13</v>
      </c>
      <c r="I58" s="58">
        <v>1.92</v>
      </c>
      <c r="J58" s="58">
        <v>0.13</v>
      </c>
      <c r="K58" s="58">
        <v>3.84</v>
      </c>
      <c r="L58" s="58">
        <v>8.64</v>
      </c>
      <c r="M58" s="58">
        <v>5.76</v>
      </c>
      <c r="N58" s="58">
        <v>1.1499999999999999</v>
      </c>
      <c r="O58" s="58"/>
      <c r="P58" s="58"/>
      <c r="Q58" s="58">
        <v>6.5</v>
      </c>
      <c r="S58" s="58">
        <v>41.15</v>
      </c>
      <c r="T58" s="58">
        <v>3.44</v>
      </c>
      <c r="U58" s="58">
        <v>11.97</v>
      </c>
      <c r="V58" s="58">
        <v>10.97</v>
      </c>
      <c r="W58" s="58">
        <v>0.26</v>
      </c>
      <c r="X58" s="58">
        <v>14.63</v>
      </c>
      <c r="Y58" s="58">
        <v>11.58</v>
      </c>
      <c r="Z58" s="58">
        <v>2.61</v>
      </c>
      <c r="AA58" s="58">
        <v>0.6</v>
      </c>
      <c r="AB58" s="58"/>
      <c r="AD58" s="59"/>
      <c r="AE58" s="60"/>
      <c r="AF58" s="61"/>
      <c r="AG58" s="59"/>
      <c r="AH58" s="59"/>
      <c r="AI58" s="59"/>
      <c r="AJ58" s="60"/>
      <c r="AK58" s="62"/>
      <c r="AL58" s="62"/>
      <c r="AM58" s="62"/>
      <c r="AN58" s="62"/>
      <c r="AO58" s="62"/>
      <c r="AP58" s="62"/>
      <c r="AQ58" s="63"/>
      <c r="AR58" s="62"/>
      <c r="AS58" s="62"/>
      <c r="AT58" s="63"/>
      <c r="AU58" s="59"/>
      <c r="AV58" s="59"/>
      <c r="AW58" s="59"/>
      <c r="AX58" s="59"/>
      <c r="AY58" s="59"/>
      <c r="AZ58" s="59"/>
      <c r="BA58" s="60"/>
      <c r="BB58" s="64"/>
      <c r="BC58" s="64"/>
      <c r="BD58" s="59"/>
      <c r="BE58" s="59"/>
      <c r="BF58" s="59"/>
      <c r="BG58" s="59"/>
      <c r="BH58" s="59"/>
      <c r="BI58" s="59"/>
      <c r="BJ58" s="59"/>
      <c r="BK58" s="59"/>
      <c r="BL58" s="57"/>
      <c r="BM58" s="57"/>
      <c r="BN58" s="57"/>
      <c r="BO58" s="57"/>
      <c r="BP58" s="57"/>
      <c r="BQ58" s="57"/>
      <c r="BR58" s="57"/>
      <c r="BS58" s="57"/>
      <c r="BT58" s="57"/>
      <c r="BU58" s="57"/>
      <c r="BV58" s="57"/>
      <c r="BW58" s="57"/>
      <c r="BX58" s="57"/>
      <c r="CA58" s="57"/>
      <c r="CB58" s="57"/>
      <c r="CC58" s="57"/>
      <c r="CD58" s="57"/>
      <c r="CE58" s="57"/>
      <c r="CF58" s="57"/>
      <c r="CG58" s="57"/>
      <c r="CH58" s="57"/>
      <c r="CI58" s="57"/>
      <c r="CJ58" s="57"/>
      <c r="CK58" s="57"/>
      <c r="CL58" s="57"/>
      <c r="CP58"/>
      <c r="CQ58"/>
      <c r="CR58"/>
      <c r="CS58"/>
      <c r="CT58"/>
      <c r="CU58"/>
      <c r="CV58"/>
      <c r="CW58"/>
      <c r="CX58"/>
      <c r="CY58"/>
      <c r="CZ58"/>
      <c r="EM58" s="57"/>
      <c r="EN58" s="57"/>
      <c r="EO58" s="57"/>
      <c r="EP58" s="57"/>
      <c r="EQ58" s="57"/>
      <c r="ER58" s="57"/>
      <c r="ES58" s="57"/>
      <c r="ET58" s="57"/>
      <c r="EU58" s="57"/>
      <c r="EV58" s="57"/>
      <c r="EW58" s="57"/>
      <c r="FG58" s="65"/>
      <c r="FH58" s="65"/>
      <c r="FL58" s="57"/>
      <c r="FX58" s="57"/>
      <c r="FY58" s="57"/>
      <c r="FZ58" s="57"/>
      <c r="GA58" s="66"/>
      <c r="GB58" s="66"/>
      <c r="GE58" s="66"/>
      <c r="GG58" s="57"/>
    </row>
    <row r="59" spans="1:189" s="56" customFormat="1" ht="18" customHeight="1" x14ac:dyDescent="0.3">
      <c r="A59" s="56" t="s">
        <v>1034</v>
      </c>
      <c r="B59" s="56" t="s">
        <v>1021</v>
      </c>
      <c r="C59" s="57">
        <v>850</v>
      </c>
      <c r="D59" s="57">
        <v>2</v>
      </c>
      <c r="E59" s="56">
        <f t="shared" si="0"/>
        <v>1123.1500000000001</v>
      </c>
      <c r="F59" s="58">
        <v>66.099999999999994</v>
      </c>
      <c r="G59" s="58">
        <v>0.4</v>
      </c>
      <c r="H59" s="58">
        <v>15.4</v>
      </c>
      <c r="I59" s="58">
        <v>2.2000000000000002</v>
      </c>
      <c r="J59" s="58">
        <v>0.2</v>
      </c>
      <c r="K59" s="58">
        <v>0.4</v>
      </c>
      <c r="L59" s="58">
        <v>3.2</v>
      </c>
      <c r="M59" s="58">
        <v>3</v>
      </c>
      <c r="N59" s="58">
        <v>2.7</v>
      </c>
      <c r="O59" s="58"/>
      <c r="P59" s="58"/>
      <c r="Q59" s="58">
        <v>6.3999999999999773</v>
      </c>
      <c r="S59" s="58">
        <v>43.2</v>
      </c>
      <c r="T59" s="58">
        <v>2.6</v>
      </c>
      <c r="U59" s="58">
        <v>10.5</v>
      </c>
      <c r="V59" s="58">
        <v>14.3</v>
      </c>
      <c r="W59" s="58">
        <v>0.3</v>
      </c>
      <c r="X59" s="58">
        <v>12.7</v>
      </c>
      <c r="Y59" s="58">
        <v>10.4</v>
      </c>
      <c r="Z59" s="58">
        <v>1.9</v>
      </c>
      <c r="AA59" s="58">
        <v>0.5</v>
      </c>
      <c r="AB59" s="58"/>
      <c r="AD59" s="59"/>
      <c r="AE59" s="60"/>
      <c r="AF59" s="61"/>
      <c r="AG59" s="59"/>
      <c r="AH59" s="59"/>
      <c r="AI59" s="59"/>
      <c r="AJ59" s="60"/>
      <c r="AK59" s="62"/>
      <c r="AL59" s="62"/>
      <c r="AM59" s="62"/>
      <c r="AN59" s="62"/>
      <c r="AO59" s="62"/>
      <c r="AP59" s="62"/>
      <c r="AQ59" s="63"/>
      <c r="AR59" s="62"/>
      <c r="AS59" s="62"/>
      <c r="AT59" s="63"/>
      <c r="AU59" s="59"/>
      <c r="AV59" s="59"/>
      <c r="AW59" s="59"/>
      <c r="AX59" s="59"/>
      <c r="AY59" s="59"/>
      <c r="AZ59" s="59"/>
      <c r="BA59" s="60"/>
      <c r="BB59" s="64"/>
      <c r="BC59" s="64"/>
      <c r="BD59" s="59"/>
      <c r="BE59" s="59"/>
      <c r="BF59" s="59"/>
      <c r="BG59" s="59"/>
      <c r="BH59" s="59"/>
      <c r="BI59" s="59"/>
      <c r="BJ59" s="59"/>
      <c r="BK59" s="59"/>
      <c r="BL59" s="57"/>
      <c r="BM59" s="57"/>
      <c r="BN59" s="57"/>
      <c r="BO59" s="57"/>
      <c r="BP59" s="57"/>
      <c r="BQ59" s="57"/>
      <c r="BR59" s="57"/>
      <c r="BS59" s="57"/>
      <c r="BT59" s="57"/>
      <c r="BU59" s="57"/>
      <c r="BV59" s="57"/>
      <c r="BW59" s="57"/>
      <c r="BX59" s="57"/>
      <c r="CA59" s="57"/>
      <c r="CB59" s="57"/>
      <c r="CC59" s="57"/>
      <c r="CD59" s="57"/>
      <c r="CE59" s="57"/>
      <c r="CF59" s="57"/>
      <c r="CG59" s="57"/>
      <c r="CH59" s="57"/>
      <c r="CI59" s="57"/>
      <c r="CJ59" s="57"/>
      <c r="CK59" s="57"/>
      <c r="CL59" s="57"/>
      <c r="CP59"/>
      <c r="CQ59"/>
      <c r="CR59"/>
      <c r="CS59"/>
      <c r="CT59"/>
      <c r="CU59"/>
      <c r="CV59"/>
      <c r="CW59"/>
      <c r="CX59"/>
      <c r="CY59"/>
      <c r="CZ59"/>
      <c r="EM59" s="57"/>
      <c r="EN59" s="57"/>
      <c r="EO59" s="57"/>
      <c r="EP59" s="57"/>
      <c r="EQ59" s="57"/>
      <c r="ER59" s="57"/>
      <c r="ES59" s="57"/>
      <c r="ET59" s="57"/>
      <c r="EU59" s="57"/>
      <c r="EV59" s="57"/>
      <c r="EW59" s="57"/>
      <c r="FG59" s="65"/>
      <c r="FH59" s="65"/>
      <c r="FL59" s="57"/>
      <c r="FX59" s="57"/>
      <c r="FY59" s="57"/>
      <c r="FZ59" s="57"/>
      <c r="GA59" s="66"/>
      <c r="GB59" s="66"/>
      <c r="GE59" s="66"/>
      <c r="GG59" s="57"/>
    </row>
    <row r="60" spans="1:189" s="56" customFormat="1" ht="18" customHeight="1" x14ac:dyDescent="0.3">
      <c r="A60" s="56" t="s">
        <v>1034</v>
      </c>
      <c r="B60" s="56" t="s">
        <v>1021</v>
      </c>
      <c r="C60" s="57">
        <v>850</v>
      </c>
      <c r="D60" s="57">
        <v>2</v>
      </c>
      <c r="E60" s="56">
        <f t="shared" si="0"/>
        <v>1123.1500000000001</v>
      </c>
      <c r="F60" s="58">
        <v>64.599999999999994</v>
      </c>
      <c r="G60" s="58">
        <v>0.5</v>
      </c>
      <c r="H60" s="58">
        <v>15.2</v>
      </c>
      <c r="I60" s="58">
        <v>2.9</v>
      </c>
      <c r="J60" s="58"/>
      <c r="K60" s="58">
        <v>0.6</v>
      </c>
      <c r="L60" s="58">
        <v>3.6</v>
      </c>
      <c r="M60" s="58">
        <v>4</v>
      </c>
      <c r="N60" s="58">
        <v>3.7</v>
      </c>
      <c r="O60" s="58"/>
      <c r="P60" s="58"/>
      <c r="Q60" s="58">
        <v>4.9000000000000057</v>
      </c>
      <c r="S60" s="58">
        <v>43.2</v>
      </c>
      <c r="T60" s="58">
        <v>3.1</v>
      </c>
      <c r="U60" s="58">
        <v>10.5</v>
      </c>
      <c r="V60" s="58">
        <v>15.1</v>
      </c>
      <c r="W60" s="58">
        <v>0.2</v>
      </c>
      <c r="X60" s="58">
        <v>11.9</v>
      </c>
      <c r="Y60" s="58">
        <v>11.6</v>
      </c>
      <c r="Z60" s="58">
        <v>2</v>
      </c>
      <c r="AA60" s="58">
        <v>0.8</v>
      </c>
      <c r="AB60" s="58"/>
      <c r="AD60" s="59"/>
      <c r="AE60" s="60"/>
      <c r="AF60" s="61"/>
      <c r="AG60" s="59"/>
      <c r="AH60" s="59"/>
      <c r="AI60" s="59"/>
      <c r="AJ60" s="60"/>
      <c r="AK60" s="62"/>
      <c r="AL60" s="62"/>
      <c r="AM60" s="62"/>
      <c r="AN60" s="62"/>
      <c r="AO60" s="62"/>
      <c r="AP60" s="62"/>
      <c r="AQ60" s="63"/>
      <c r="AR60" s="62"/>
      <c r="AS60" s="62"/>
      <c r="AT60" s="63"/>
      <c r="AU60" s="59"/>
      <c r="AV60" s="59"/>
      <c r="AW60" s="59"/>
      <c r="AX60" s="59"/>
      <c r="AY60" s="59"/>
      <c r="AZ60" s="59"/>
      <c r="BA60" s="60"/>
      <c r="BB60" s="64"/>
      <c r="BC60" s="64"/>
      <c r="BD60" s="59"/>
      <c r="BE60" s="59"/>
      <c r="BF60" s="59"/>
      <c r="BG60" s="59"/>
      <c r="BH60" s="59"/>
      <c r="BI60" s="59"/>
      <c r="BJ60" s="59"/>
      <c r="BK60" s="59"/>
      <c r="BL60" s="57"/>
      <c r="BM60" s="57"/>
      <c r="BN60" s="57"/>
      <c r="BO60" s="57"/>
      <c r="BP60" s="57"/>
      <c r="BQ60" s="57"/>
      <c r="BR60" s="57"/>
      <c r="BS60" s="57"/>
      <c r="BT60" s="57"/>
      <c r="BU60" s="57"/>
      <c r="BV60" s="57"/>
      <c r="BW60" s="57"/>
      <c r="BX60" s="57"/>
      <c r="CA60" s="57"/>
      <c r="CB60" s="57"/>
      <c r="CC60" s="57"/>
      <c r="CD60" s="57"/>
      <c r="CE60" s="57"/>
      <c r="CF60" s="57"/>
      <c r="CG60" s="57"/>
      <c r="CH60" s="57"/>
      <c r="CI60" s="57"/>
      <c r="CJ60" s="57"/>
      <c r="CK60" s="57"/>
      <c r="CL60" s="57"/>
      <c r="CP60"/>
      <c r="CQ60"/>
      <c r="CR60"/>
      <c r="CS60"/>
      <c r="CT60"/>
      <c r="CU60"/>
      <c r="CV60"/>
      <c r="CW60"/>
      <c r="CX60"/>
      <c r="CY60"/>
      <c r="CZ60"/>
      <c r="EM60" s="57"/>
      <c r="EN60" s="57"/>
      <c r="EO60" s="57"/>
      <c r="EP60" s="57"/>
      <c r="EQ60" s="57"/>
      <c r="ER60" s="57"/>
      <c r="ES60" s="57"/>
      <c r="ET60" s="57"/>
      <c r="EU60" s="57"/>
      <c r="EV60" s="57"/>
      <c r="EW60" s="57"/>
      <c r="FG60" s="65"/>
      <c r="FH60" s="65"/>
      <c r="FL60" s="57"/>
      <c r="FX60" s="57"/>
      <c r="FY60" s="57"/>
      <c r="FZ60" s="57"/>
      <c r="GA60" s="66"/>
      <c r="GB60" s="66"/>
      <c r="GE60" s="66"/>
      <c r="GG60" s="57"/>
    </row>
    <row r="61" spans="1:189" s="56" customFormat="1" ht="18" customHeight="1" x14ac:dyDescent="0.3">
      <c r="A61" s="56" t="s">
        <v>1034</v>
      </c>
      <c r="B61" s="56" t="s">
        <v>1021</v>
      </c>
      <c r="C61" s="57">
        <v>800</v>
      </c>
      <c r="D61" s="57">
        <v>2</v>
      </c>
      <c r="E61" s="56">
        <f t="shared" si="0"/>
        <v>1073.1500000000001</v>
      </c>
      <c r="F61" s="58">
        <v>67.900000000000006</v>
      </c>
      <c r="G61" s="58">
        <v>0.2</v>
      </c>
      <c r="H61" s="58">
        <v>13.8</v>
      </c>
      <c r="I61" s="58">
        <v>1.5</v>
      </c>
      <c r="J61" s="58"/>
      <c r="K61" s="58">
        <v>0.2</v>
      </c>
      <c r="L61" s="58">
        <v>2.1</v>
      </c>
      <c r="M61" s="58">
        <v>2.8</v>
      </c>
      <c r="N61" s="58">
        <v>3.32</v>
      </c>
      <c r="O61" s="58"/>
      <c r="P61" s="58"/>
      <c r="Q61" s="58">
        <v>8.1800000000000068</v>
      </c>
      <c r="S61" s="58">
        <v>44.2</v>
      </c>
      <c r="T61" s="58">
        <v>2.2000000000000002</v>
      </c>
      <c r="U61" s="58">
        <v>10.6</v>
      </c>
      <c r="V61" s="58">
        <v>15.6</v>
      </c>
      <c r="W61" s="58">
        <v>0.4</v>
      </c>
      <c r="X61" s="58">
        <v>12.1</v>
      </c>
      <c r="Y61" s="58">
        <v>9.9</v>
      </c>
      <c r="Z61" s="58">
        <v>1.9</v>
      </c>
      <c r="AA61" s="58">
        <v>0.6</v>
      </c>
      <c r="AB61" s="58"/>
      <c r="AD61" s="59"/>
      <c r="AE61" s="60"/>
      <c r="AF61" s="61"/>
      <c r="AG61" s="59"/>
      <c r="AH61" s="59"/>
      <c r="AI61" s="59"/>
      <c r="AJ61" s="60"/>
      <c r="AK61" s="62"/>
      <c r="AL61" s="62"/>
      <c r="AM61" s="62"/>
      <c r="AN61" s="62"/>
      <c r="AO61" s="62"/>
      <c r="AP61" s="62"/>
      <c r="AQ61" s="63"/>
      <c r="AR61" s="62"/>
      <c r="AS61" s="62"/>
      <c r="AT61" s="63"/>
      <c r="AU61" s="59"/>
      <c r="AV61" s="59"/>
      <c r="AW61" s="59"/>
      <c r="AX61" s="59"/>
      <c r="AY61" s="59"/>
      <c r="AZ61" s="59"/>
      <c r="BA61" s="60"/>
      <c r="BB61" s="64"/>
      <c r="BC61" s="64"/>
      <c r="BD61" s="59"/>
      <c r="BE61" s="59"/>
      <c r="BF61" s="59"/>
      <c r="BG61" s="59"/>
      <c r="BH61" s="59"/>
      <c r="BI61" s="59"/>
      <c r="BJ61" s="59"/>
      <c r="BK61" s="59"/>
      <c r="BL61" s="57"/>
      <c r="BM61" s="57"/>
      <c r="BN61" s="57"/>
      <c r="BO61" s="57"/>
      <c r="BP61" s="57"/>
      <c r="BQ61" s="57"/>
      <c r="BR61" s="57"/>
      <c r="BS61" s="57"/>
      <c r="BT61" s="57"/>
      <c r="BU61" s="57"/>
      <c r="BV61" s="57"/>
      <c r="BW61" s="57"/>
      <c r="BX61" s="57"/>
      <c r="CA61" s="57"/>
      <c r="CB61" s="57"/>
      <c r="CC61" s="57"/>
      <c r="CD61" s="57"/>
      <c r="CE61" s="57"/>
      <c r="CF61" s="57"/>
      <c r="CG61" s="57"/>
      <c r="CH61" s="57"/>
      <c r="CI61" s="57"/>
      <c r="CJ61" s="57"/>
      <c r="CK61" s="57"/>
      <c r="CL61" s="57"/>
      <c r="CP61"/>
      <c r="CQ61"/>
      <c r="CR61"/>
      <c r="CS61"/>
      <c r="CT61"/>
      <c r="CU61"/>
      <c r="CV61"/>
      <c r="CW61"/>
      <c r="CX61"/>
      <c r="CY61"/>
      <c r="CZ61"/>
      <c r="EM61" s="57"/>
      <c r="EN61" s="57"/>
      <c r="EO61" s="57"/>
      <c r="EP61" s="57"/>
      <c r="EQ61" s="57"/>
      <c r="ER61" s="57"/>
      <c r="ES61" s="57"/>
      <c r="ET61" s="57"/>
      <c r="EU61" s="57"/>
      <c r="EV61" s="57"/>
      <c r="EW61" s="57"/>
      <c r="FG61" s="65"/>
      <c r="FH61" s="65"/>
      <c r="FL61" s="57"/>
      <c r="FX61" s="57"/>
      <c r="FY61" s="57"/>
      <c r="FZ61" s="57"/>
      <c r="GA61" s="66"/>
      <c r="GB61" s="66"/>
      <c r="GE61" s="66"/>
      <c r="GG61" s="57"/>
    </row>
    <row r="62" spans="1:189" s="56" customFormat="1" ht="18" customHeight="1" x14ac:dyDescent="0.3">
      <c r="A62" s="56" t="s">
        <v>1034</v>
      </c>
      <c r="B62" s="56" t="s">
        <v>1021</v>
      </c>
      <c r="C62" s="57">
        <v>800</v>
      </c>
      <c r="D62" s="57">
        <v>2</v>
      </c>
      <c r="E62" s="56">
        <f t="shared" si="0"/>
        <v>1073.1500000000001</v>
      </c>
      <c r="F62" s="58">
        <v>68.900000000000006</v>
      </c>
      <c r="G62" s="58">
        <v>0.3</v>
      </c>
      <c r="H62" s="58">
        <v>14.1</v>
      </c>
      <c r="I62" s="58">
        <v>1.5</v>
      </c>
      <c r="J62" s="58"/>
      <c r="K62" s="58">
        <v>0.2</v>
      </c>
      <c r="L62" s="58">
        <v>2.8</v>
      </c>
      <c r="M62" s="58">
        <v>3.4</v>
      </c>
      <c r="N62" s="58">
        <v>4.2</v>
      </c>
      <c r="O62" s="58"/>
      <c r="P62" s="58"/>
      <c r="Q62" s="58">
        <v>4.5999999999999943</v>
      </c>
      <c r="S62" s="58">
        <v>44.6</v>
      </c>
      <c r="T62" s="58">
        <v>2.2999999999999998</v>
      </c>
      <c r="U62" s="58">
        <v>10.8</v>
      </c>
      <c r="V62" s="58">
        <v>16</v>
      </c>
      <c r="W62" s="58">
        <v>0.3</v>
      </c>
      <c r="X62" s="58">
        <v>10.8</v>
      </c>
      <c r="Y62" s="58">
        <v>11.3</v>
      </c>
      <c r="Z62" s="58">
        <v>1.8</v>
      </c>
      <c r="AA62" s="58">
        <v>0.8</v>
      </c>
      <c r="AB62" s="58"/>
      <c r="AD62" s="59"/>
      <c r="AE62" s="60"/>
      <c r="AF62" s="61"/>
      <c r="AG62" s="59"/>
      <c r="AH62" s="59"/>
      <c r="AI62" s="59"/>
      <c r="AJ62" s="60"/>
      <c r="AK62" s="62"/>
      <c r="AL62" s="62"/>
      <c r="AM62" s="62"/>
      <c r="AN62" s="62"/>
      <c r="AO62" s="62"/>
      <c r="AP62" s="62"/>
      <c r="AQ62" s="63"/>
      <c r="AR62" s="62"/>
      <c r="AS62" s="62"/>
      <c r="AT62" s="63"/>
      <c r="AU62" s="59"/>
      <c r="AV62" s="59"/>
      <c r="AW62" s="59"/>
      <c r="AX62" s="59"/>
      <c r="AY62" s="59"/>
      <c r="AZ62" s="59"/>
      <c r="BA62" s="60"/>
      <c r="BB62" s="64"/>
      <c r="BC62" s="64"/>
      <c r="BD62" s="59"/>
      <c r="BE62" s="59"/>
      <c r="BF62" s="59"/>
      <c r="BG62" s="59"/>
      <c r="BH62" s="59"/>
      <c r="BI62" s="59"/>
      <c r="BJ62" s="59"/>
      <c r="BK62" s="59"/>
      <c r="BL62" s="57"/>
      <c r="BM62" s="57"/>
      <c r="BN62" s="57"/>
      <c r="BO62" s="57"/>
      <c r="BP62" s="57"/>
      <c r="BQ62" s="57"/>
      <c r="BR62" s="57"/>
      <c r="BS62" s="57"/>
      <c r="BT62" s="57"/>
      <c r="BU62" s="57"/>
      <c r="BV62" s="57"/>
      <c r="BW62" s="57"/>
      <c r="BX62" s="57"/>
      <c r="CA62" s="57"/>
      <c r="CB62" s="57"/>
      <c r="CC62" s="57"/>
      <c r="CD62" s="57"/>
      <c r="CE62" s="57"/>
      <c r="CF62" s="57"/>
      <c r="CG62" s="57"/>
      <c r="CH62" s="57"/>
      <c r="CI62" s="57"/>
      <c r="CJ62" s="57"/>
      <c r="CK62" s="57"/>
      <c r="CL62" s="57"/>
      <c r="CP62"/>
      <c r="CQ62"/>
      <c r="CR62"/>
      <c r="CS62"/>
      <c r="CT62"/>
      <c r="CU62"/>
      <c r="CV62"/>
      <c r="CW62"/>
      <c r="CX62"/>
      <c r="CY62"/>
      <c r="CZ62"/>
      <c r="EM62" s="57"/>
      <c r="EN62" s="57"/>
      <c r="EO62" s="57"/>
      <c r="EP62" s="57"/>
      <c r="EQ62" s="57"/>
      <c r="ER62" s="57"/>
      <c r="ES62" s="57"/>
      <c r="ET62" s="57"/>
      <c r="EU62" s="57"/>
      <c r="EV62" s="57"/>
      <c r="EW62" s="57"/>
      <c r="FG62" s="65"/>
      <c r="FH62" s="65"/>
      <c r="FL62" s="57"/>
      <c r="FX62" s="57"/>
      <c r="FY62" s="57"/>
      <c r="FZ62" s="57"/>
      <c r="GA62" s="66"/>
      <c r="GB62" s="66"/>
      <c r="GE62" s="66"/>
      <c r="GG62" s="57"/>
    </row>
    <row r="63" spans="1:189" s="56" customFormat="1" ht="18" customHeight="1" x14ac:dyDescent="0.3">
      <c r="A63" s="56" t="s">
        <v>1034</v>
      </c>
      <c r="B63" s="56" t="s">
        <v>1021</v>
      </c>
      <c r="C63" s="57">
        <v>775</v>
      </c>
      <c r="D63" s="57">
        <v>2</v>
      </c>
      <c r="E63" s="56">
        <f t="shared" si="0"/>
        <v>1048.1500000000001</v>
      </c>
      <c r="F63" s="58">
        <v>69.400000000000006</v>
      </c>
      <c r="G63" s="58">
        <v>0.4</v>
      </c>
      <c r="H63" s="58">
        <v>13.3</v>
      </c>
      <c r="I63" s="58">
        <v>1.4</v>
      </c>
      <c r="J63" s="58">
        <v>0.1</v>
      </c>
      <c r="K63" s="58">
        <v>0.1</v>
      </c>
      <c r="L63" s="58">
        <v>1.9</v>
      </c>
      <c r="M63" s="58">
        <v>3.2</v>
      </c>
      <c r="N63" s="58">
        <v>3.5</v>
      </c>
      <c r="O63" s="58"/>
      <c r="P63" s="58"/>
      <c r="Q63" s="58">
        <v>6.6999999999999886</v>
      </c>
      <c r="S63" s="58">
        <v>46.3</v>
      </c>
      <c r="T63" s="58">
        <v>1.5</v>
      </c>
      <c r="U63" s="58">
        <v>9.5</v>
      </c>
      <c r="V63" s="58">
        <v>16.3</v>
      </c>
      <c r="W63" s="58">
        <v>0.5</v>
      </c>
      <c r="X63" s="58">
        <v>11.9</v>
      </c>
      <c r="Y63" s="58">
        <v>8.1</v>
      </c>
      <c r="Z63" s="58">
        <v>1.5</v>
      </c>
      <c r="AA63" s="58">
        <v>0.5</v>
      </c>
      <c r="AB63" s="58"/>
      <c r="AD63" s="59"/>
      <c r="AE63" s="60"/>
      <c r="AF63" s="61"/>
      <c r="AG63" s="59"/>
      <c r="AH63" s="59"/>
      <c r="AI63" s="59"/>
      <c r="AJ63" s="60"/>
      <c r="AK63" s="62"/>
      <c r="AL63" s="62"/>
      <c r="AM63" s="62"/>
      <c r="AN63" s="62"/>
      <c r="AO63" s="62"/>
      <c r="AP63" s="62"/>
      <c r="AQ63" s="63"/>
      <c r="AR63" s="62"/>
      <c r="AS63" s="62"/>
      <c r="AT63" s="63"/>
      <c r="AU63" s="59"/>
      <c r="AV63" s="59"/>
      <c r="AW63" s="59"/>
      <c r="AX63" s="59"/>
      <c r="AY63" s="59"/>
      <c r="AZ63" s="59"/>
      <c r="BA63" s="60"/>
      <c r="BB63" s="64"/>
      <c r="BC63" s="64"/>
      <c r="BD63" s="59"/>
      <c r="BE63" s="59"/>
      <c r="BF63" s="59"/>
      <c r="BG63" s="59"/>
      <c r="BH63" s="59"/>
      <c r="BI63" s="59"/>
      <c r="BJ63" s="59"/>
      <c r="BK63" s="59"/>
      <c r="BL63" s="57"/>
      <c r="BM63" s="57"/>
      <c r="BN63" s="57"/>
      <c r="BO63" s="57"/>
      <c r="BP63" s="57"/>
      <c r="BQ63" s="57"/>
      <c r="BR63" s="57"/>
      <c r="BS63" s="57"/>
      <c r="BT63" s="57"/>
      <c r="BU63" s="57"/>
      <c r="BV63" s="57"/>
      <c r="BW63" s="57"/>
      <c r="BX63" s="57"/>
      <c r="CA63" s="57"/>
      <c r="CB63" s="57"/>
      <c r="CC63" s="57"/>
      <c r="CD63" s="57"/>
      <c r="CE63" s="57"/>
      <c r="CF63" s="57"/>
      <c r="CG63" s="57"/>
      <c r="CH63" s="57"/>
      <c r="CI63" s="57"/>
      <c r="CJ63" s="57"/>
      <c r="CK63" s="57"/>
      <c r="CL63" s="57"/>
      <c r="CP63"/>
      <c r="CQ63"/>
      <c r="CR63"/>
      <c r="CS63"/>
      <c r="CT63"/>
      <c r="CU63"/>
      <c r="CV63"/>
      <c r="CW63"/>
      <c r="CX63"/>
      <c r="CY63"/>
      <c r="CZ63"/>
      <c r="EM63" s="57"/>
      <c r="EN63" s="57"/>
      <c r="EO63" s="57"/>
      <c r="EP63" s="57"/>
      <c r="EQ63" s="57"/>
      <c r="ER63" s="57"/>
      <c r="ES63" s="57"/>
      <c r="ET63" s="57"/>
      <c r="EU63" s="57"/>
      <c r="EV63" s="57"/>
      <c r="EW63" s="57"/>
      <c r="FG63" s="65"/>
      <c r="FH63" s="65"/>
      <c r="FL63" s="57"/>
      <c r="FX63" s="57"/>
      <c r="FY63" s="57"/>
      <c r="FZ63" s="57"/>
      <c r="GA63" s="66"/>
      <c r="GB63" s="66"/>
      <c r="GE63" s="66"/>
      <c r="GG63" s="57"/>
    </row>
    <row r="64" spans="1:189" s="56" customFormat="1" ht="18" customHeight="1" x14ac:dyDescent="0.3">
      <c r="A64" s="56" t="s">
        <v>1034</v>
      </c>
      <c r="B64" s="56" t="s">
        <v>1021</v>
      </c>
      <c r="C64" s="57">
        <v>850</v>
      </c>
      <c r="D64" s="57">
        <v>2</v>
      </c>
      <c r="E64" s="56">
        <f t="shared" si="0"/>
        <v>1123.1500000000001</v>
      </c>
      <c r="F64" s="58">
        <v>64.8</v>
      </c>
      <c r="G64" s="58">
        <v>0.5</v>
      </c>
      <c r="H64" s="58">
        <v>15</v>
      </c>
      <c r="I64" s="58">
        <v>2.2000000000000002</v>
      </c>
      <c r="J64" s="58"/>
      <c r="K64" s="58">
        <v>0.3</v>
      </c>
      <c r="L64" s="58">
        <v>3.1</v>
      </c>
      <c r="M64" s="58">
        <v>3.1</v>
      </c>
      <c r="N64" s="58">
        <v>3.6</v>
      </c>
      <c r="O64" s="58"/>
      <c r="P64" s="58"/>
      <c r="Q64" s="58">
        <v>7.4000000000000199</v>
      </c>
      <c r="S64" s="58">
        <v>43.4</v>
      </c>
      <c r="T64" s="58">
        <v>2.6</v>
      </c>
      <c r="U64" s="58">
        <v>10.1</v>
      </c>
      <c r="V64" s="58">
        <v>13.1</v>
      </c>
      <c r="W64" s="58">
        <v>0.2</v>
      </c>
      <c r="X64" s="58">
        <v>13.1</v>
      </c>
      <c r="Y64" s="58">
        <v>11.2</v>
      </c>
      <c r="Z64" s="58">
        <v>1.6</v>
      </c>
      <c r="AA64" s="58">
        <v>0.8</v>
      </c>
      <c r="AB64" s="58"/>
      <c r="AD64" s="59"/>
      <c r="AE64" s="60"/>
      <c r="AF64" s="61"/>
      <c r="AG64" s="59"/>
      <c r="AH64" s="59"/>
      <c r="AI64" s="59"/>
      <c r="AJ64" s="60"/>
      <c r="AK64" s="62"/>
      <c r="AL64" s="62"/>
      <c r="AM64" s="62"/>
      <c r="AN64" s="62"/>
      <c r="AO64" s="62"/>
      <c r="AP64" s="62"/>
      <c r="AQ64" s="63"/>
      <c r="AR64" s="62"/>
      <c r="AS64" s="62"/>
      <c r="AT64" s="63"/>
      <c r="AU64" s="59"/>
      <c r="AV64" s="59"/>
      <c r="AW64" s="59"/>
      <c r="AX64" s="59"/>
      <c r="AY64" s="59"/>
      <c r="AZ64" s="59"/>
      <c r="BA64" s="60"/>
      <c r="BB64" s="64"/>
      <c r="BC64" s="64"/>
      <c r="BD64" s="59"/>
      <c r="BE64" s="59"/>
      <c r="BF64" s="59"/>
      <c r="BG64" s="59"/>
      <c r="BH64" s="59"/>
      <c r="BI64" s="59"/>
      <c r="BJ64" s="59"/>
      <c r="BK64" s="59"/>
      <c r="BL64" s="57"/>
      <c r="BM64" s="57"/>
      <c r="BN64" s="57"/>
      <c r="BO64" s="57"/>
      <c r="BP64" s="57"/>
      <c r="BQ64" s="57"/>
      <c r="BR64" s="57"/>
      <c r="BS64" s="57"/>
      <c r="BT64" s="57"/>
      <c r="BU64" s="57"/>
      <c r="BV64" s="57"/>
      <c r="BW64" s="57"/>
      <c r="BX64" s="57"/>
      <c r="CA64" s="57"/>
      <c r="CB64" s="57"/>
      <c r="CC64" s="57"/>
      <c r="CD64" s="57"/>
      <c r="CE64" s="57"/>
      <c r="CF64" s="57"/>
      <c r="CG64" s="57"/>
      <c r="CH64" s="57"/>
      <c r="CI64" s="57"/>
      <c r="CJ64" s="57"/>
      <c r="CK64" s="57"/>
      <c r="CL64" s="57"/>
      <c r="CP64"/>
      <c r="CQ64"/>
      <c r="CR64"/>
      <c r="CS64"/>
      <c r="CT64"/>
      <c r="CU64"/>
      <c r="CV64"/>
      <c r="CW64"/>
      <c r="CX64"/>
      <c r="CY64"/>
      <c r="CZ64"/>
      <c r="EM64" s="57"/>
      <c r="EN64" s="57"/>
      <c r="EO64" s="57"/>
      <c r="EP64" s="57"/>
      <c r="EQ64" s="57"/>
      <c r="ER64" s="57"/>
      <c r="ES64" s="57"/>
      <c r="ET64" s="57"/>
      <c r="EU64" s="57"/>
      <c r="EV64" s="57"/>
      <c r="EW64" s="57"/>
      <c r="FG64" s="65"/>
      <c r="FH64" s="65"/>
      <c r="FL64" s="57"/>
      <c r="FX64" s="57"/>
      <c r="FY64" s="57"/>
      <c r="FZ64" s="57"/>
      <c r="GA64" s="66"/>
      <c r="GB64" s="66"/>
      <c r="GE64" s="66"/>
      <c r="GG64" s="57"/>
    </row>
    <row r="65" spans="1:189" s="56" customFormat="1" ht="18" customHeight="1" x14ac:dyDescent="0.3">
      <c r="A65" s="56" t="s">
        <v>1034</v>
      </c>
      <c r="B65" s="56" t="s">
        <v>1021</v>
      </c>
      <c r="C65" s="57">
        <v>800</v>
      </c>
      <c r="D65" s="57">
        <v>2</v>
      </c>
      <c r="E65" s="56">
        <f t="shared" si="0"/>
        <v>1073.1500000000001</v>
      </c>
      <c r="F65" s="58">
        <v>68.099999999999994</v>
      </c>
      <c r="G65" s="58">
        <v>0.3</v>
      </c>
      <c r="H65" s="58">
        <v>13.6</v>
      </c>
      <c r="I65" s="58">
        <v>1.3</v>
      </c>
      <c r="J65" s="58"/>
      <c r="K65" s="58">
        <v>0.2</v>
      </c>
      <c r="L65" s="58">
        <v>2.4</v>
      </c>
      <c r="M65" s="58">
        <v>3</v>
      </c>
      <c r="N65" s="58">
        <v>3.8</v>
      </c>
      <c r="O65" s="58"/>
      <c r="P65" s="58"/>
      <c r="Q65" s="58">
        <v>7.3000000000000114</v>
      </c>
      <c r="S65" s="58">
        <v>45.7</v>
      </c>
      <c r="T65" s="58">
        <v>2</v>
      </c>
      <c r="U65" s="58">
        <v>9</v>
      </c>
      <c r="V65" s="58">
        <v>13.2</v>
      </c>
      <c r="W65" s="58">
        <v>0.2</v>
      </c>
      <c r="X65" s="58">
        <v>13.9</v>
      </c>
      <c r="Y65" s="58">
        <v>10.8</v>
      </c>
      <c r="Z65" s="58">
        <v>1.3</v>
      </c>
      <c r="AA65" s="58">
        <v>0.6</v>
      </c>
      <c r="AB65" s="58"/>
      <c r="AD65" s="59"/>
      <c r="AE65" s="60"/>
      <c r="AF65" s="61"/>
      <c r="AG65" s="59"/>
      <c r="AH65" s="59"/>
      <c r="AI65" s="59"/>
      <c r="AJ65" s="60"/>
      <c r="AK65" s="62"/>
      <c r="AL65" s="62"/>
      <c r="AM65" s="62"/>
      <c r="AN65" s="62"/>
      <c r="AO65" s="62"/>
      <c r="AP65" s="62"/>
      <c r="AQ65" s="63"/>
      <c r="AR65" s="62"/>
      <c r="AS65" s="62"/>
      <c r="AT65" s="63"/>
      <c r="AU65" s="59"/>
      <c r="AV65" s="59"/>
      <c r="AW65" s="59"/>
      <c r="AX65" s="59"/>
      <c r="AY65" s="59"/>
      <c r="AZ65" s="59"/>
      <c r="BA65" s="60"/>
      <c r="BB65" s="64"/>
      <c r="BC65" s="64"/>
      <c r="BD65" s="59"/>
      <c r="BE65" s="59"/>
      <c r="BF65" s="59"/>
      <c r="BG65" s="59"/>
      <c r="BH65" s="59"/>
      <c r="BI65" s="59"/>
      <c r="BJ65" s="59"/>
      <c r="BK65" s="59"/>
      <c r="BL65" s="57"/>
      <c r="BM65" s="57"/>
      <c r="BN65" s="57"/>
      <c r="BO65" s="57"/>
      <c r="BP65" s="57"/>
      <c r="BQ65" s="57"/>
      <c r="BR65" s="57"/>
      <c r="BS65" s="57"/>
      <c r="BT65" s="57"/>
      <c r="BU65" s="57"/>
      <c r="BV65" s="57"/>
      <c r="BW65" s="57"/>
      <c r="BX65" s="57"/>
      <c r="CA65" s="57"/>
      <c r="CB65" s="57"/>
      <c r="CC65" s="57"/>
      <c r="CD65" s="57"/>
      <c r="CE65" s="57"/>
      <c r="CF65" s="57"/>
      <c r="CG65" s="57"/>
      <c r="CH65" s="57"/>
      <c r="CI65" s="57"/>
      <c r="CJ65" s="57"/>
      <c r="CK65" s="57"/>
      <c r="CL65" s="57"/>
      <c r="CP65"/>
      <c r="CQ65"/>
      <c r="CR65"/>
      <c r="CS65"/>
      <c r="CT65"/>
      <c r="CU65"/>
      <c r="CV65"/>
      <c r="CW65"/>
      <c r="CX65"/>
      <c r="CY65"/>
      <c r="CZ65"/>
      <c r="EM65" s="57"/>
      <c r="EN65" s="57"/>
      <c r="EO65" s="57"/>
      <c r="EP65" s="57"/>
      <c r="EQ65" s="57"/>
      <c r="ER65" s="57"/>
      <c r="ES65" s="57"/>
      <c r="ET65" s="57"/>
      <c r="EU65" s="57"/>
      <c r="EV65" s="57"/>
      <c r="EW65" s="57"/>
      <c r="FG65" s="65"/>
      <c r="FH65" s="65"/>
      <c r="FL65" s="57"/>
      <c r="FX65" s="57"/>
      <c r="FY65" s="57"/>
      <c r="FZ65" s="57"/>
      <c r="GA65" s="66"/>
      <c r="GB65" s="66"/>
      <c r="GE65" s="66"/>
      <c r="GG65" s="57"/>
    </row>
    <row r="66" spans="1:189" s="56" customFormat="1" ht="18" customHeight="1" x14ac:dyDescent="0.3">
      <c r="A66" s="56" t="s">
        <v>1034</v>
      </c>
      <c r="B66" s="56" t="s">
        <v>1021</v>
      </c>
      <c r="C66" s="57">
        <v>800</v>
      </c>
      <c r="D66" s="57">
        <v>2</v>
      </c>
      <c r="E66" s="56">
        <f t="shared" si="0"/>
        <v>1073.1500000000001</v>
      </c>
      <c r="F66" s="58">
        <v>68.099999999999994</v>
      </c>
      <c r="G66" s="58">
        <v>0.3</v>
      </c>
      <c r="H66" s="58">
        <v>13.5</v>
      </c>
      <c r="I66" s="58">
        <v>1.6</v>
      </c>
      <c r="J66" s="58"/>
      <c r="K66" s="58">
        <v>0.9</v>
      </c>
      <c r="L66" s="58">
        <v>2.5</v>
      </c>
      <c r="M66" s="58">
        <v>3.4</v>
      </c>
      <c r="N66" s="58">
        <v>4.5</v>
      </c>
      <c r="O66" s="58"/>
      <c r="P66" s="58"/>
      <c r="Q66" s="58">
        <v>5.2000000000000028</v>
      </c>
      <c r="S66" s="58">
        <v>43.6</v>
      </c>
      <c r="T66" s="58">
        <v>2.2000000000000002</v>
      </c>
      <c r="U66" s="58">
        <v>10.6</v>
      </c>
      <c r="V66" s="58">
        <v>14.6</v>
      </c>
      <c r="W66" s="58">
        <v>0.3</v>
      </c>
      <c r="X66" s="58">
        <v>13.4</v>
      </c>
      <c r="Y66" s="58">
        <v>10.9</v>
      </c>
      <c r="Z66" s="58">
        <v>1.4</v>
      </c>
      <c r="AA66" s="58">
        <v>0.5</v>
      </c>
      <c r="AB66" s="58"/>
      <c r="AD66" s="59"/>
      <c r="AE66" s="60"/>
      <c r="AF66" s="61"/>
      <c r="AG66" s="59"/>
      <c r="AH66" s="59"/>
      <c r="AI66" s="59"/>
      <c r="AJ66" s="60"/>
      <c r="AK66" s="62"/>
      <c r="AL66" s="62"/>
      <c r="AM66" s="62"/>
      <c r="AN66" s="62"/>
      <c r="AO66" s="62"/>
      <c r="AP66" s="62"/>
      <c r="AQ66" s="63"/>
      <c r="AR66" s="62"/>
      <c r="AS66" s="62"/>
      <c r="AT66" s="63"/>
      <c r="AU66" s="59"/>
      <c r="AV66" s="59"/>
      <c r="AW66" s="59"/>
      <c r="AX66" s="59"/>
      <c r="AY66" s="59"/>
      <c r="AZ66" s="59"/>
      <c r="BA66" s="60"/>
      <c r="BB66" s="64"/>
      <c r="BC66" s="64"/>
      <c r="BD66" s="59"/>
      <c r="BE66" s="59"/>
      <c r="BF66" s="59"/>
      <c r="BG66" s="59"/>
      <c r="BH66" s="59"/>
      <c r="BI66" s="59"/>
      <c r="BJ66" s="59"/>
      <c r="BK66" s="59"/>
      <c r="BL66" s="57"/>
      <c r="BM66" s="57"/>
      <c r="BN66" s="57"/>
      <c r="BO66" s="57"/>
      <c r="BP66" s="57"/>
      <c r="BQ66" s="57"/>
      <c r="BR66" s="57"/>
      <c r="BS66" s="57"/>
      <c r="BT66" s="57"/>
      <c r="BU66" s="57"/>
      <c r="BV66" s="57"/>
      <c r="BW66" s="57"/>
      <c r="BX66" s="57"/>
      <c r="CA66" s="57"/>
      <c r="CB66" s="57"/>
      <c r="CC66" s="57"/>
      <c r="CD66" s="57"/>
      <c r="CE66" s="57"/>
      <c r="CF66" s="57"/>
      <c r="CG66" s="57"/>
      <c r="CH66" s="57"/>
      <c r="CI66" s="57"/>
      <c r="CJ66" s="57"/>
      <c r="CK66" s="57"/>
      <c r="CL66" s="57"/>
      <c r="CP66"/>
      <c r="CQ66"/>
      <c r="CR66"/>
      <c r="CS66"/>
      <c r="CT66"/>
      <c r="CU66"/>
      <c r="CV66"/>
      <c r="CW66"/>
      <c r="CX66"/>
      <c r="CY66"/>
      <c r="CZ66"/>
      <c r="EM66" s="57"/>
      <c r="EN66" s="57"/>
      <c r="EO66" s="57"/>
      <c r="EP66" s="57"/>
      <c r="EQ66" s="57"/>
      <c r="ER66" s="57"/>
      <c r="ES66" s="57"/>
      <c r="ET66" s="57"/>
      <c r="EU66" s="57"/>
      <c r="EV66" s="57"/>
      <c r="EW66" s="57"/>
      <c r="FG66" s="65"/>
      <c r="FH66" s="65"/>
      <c r="FL66" s="57"/>
      <c r="FX66" s="57"/>
      <c r="FY66" s="57"/>
      <c r="FZ66" s="57"/>
      <c r="GA66" s="66"/>
      <c r="GB66" s="66"/>
      <c r="GE66" s="66"/>
      <c r="GG66" s="57"/>
    </row>
    <row r="67" spans="1:189" s="56" customFormat="1" ht="18" customHeight="1" x14ac:dyDescent="0.3">
      <c r="A67" s="56" t="s">
        <v>1034</v>
      </c>
      <c r="B67" s="56" t="s">
        <v>1021</v>
      </c>
      <c r="C67" s="57">
        <v>800</v>
      </c>
      <c r="D67" s="57">
        <v>2</v>
      </c>
      <c r="E67" s="56">
        <f t="shared" ref="E67:E130" si="1">C67+273.15</f>
        <v>1073.1500000000001</v>
      </c>
      <c r="F67" s="58">
        <v>66.8</v>
      </c>
      <c r="G67" s="58">
        <v>0.3</v>
      </c>
      <c r="H67" s="58">
        <v>14.3</v>
      </c>
      <c r="I67" s="58">
        <v>1.9</v>
      </c>
      <c r="J67" s="58"/>
      <c r="K67" s="58">
        <v>0.3</v>
      </c>
      <c r="L67" s="58">
        <v>2.4</v>
      </c>
      <c r="M67" s="58">
        <v>2.6</v>
      </c>
      <c r="N67" s="58">
        <v>2.7</v>
      </c>
      <c r="O67" s="58"/>
      <c r="P67" s="58"/>
      <c r="Q67" s="58">
        <v>8.7000000000000028</v>
      </c>
      <c r="S67" s="58">
        <v>43.9</v>
      </c>
      <c r="T67" s="58">
        <v>1.9</v>
      </c>
      <c r="U67" s="58">
        <v>9.4</v>
      </c>
      <c r="V67" s="58">
        <v>15.1</v>
      </c>
      <c r="W67" s="58">
        <v>0.3</v>
      </c>
      <c r="X67" s="58">
        <v>12.3</v>
      </c>
      <c r="Y67" s="58">
        <v>10</v>
      </c>
      <c r="Z67" s="58">
        <v>1.7</v>
      </c>
      <c r="AA67" s="58">
        <v>0.4</v>
      </c>
      <c r="AB67" s="58"/>
      <c r="AD67" s="59"/>
      <c r="AE67" s="60"/>
      <c r="AF67" s="61"/>
      <c r="AG67" s="59"/>
      <c r="AH67" s="59"/>
      <c r="AI67" s="59"/>
      <c r="AJ67" s="60"/>
      <c r="AK67" s="62"/>
      <c r="AL67" s="62"/>
      <c r="AM67" s="62"/>
      <c r="AN67" s="62"/>
      <c r="AO67" s="62"/>
      <c r="AP67" s="62"/>
      <c r="AQ67" s="63"/>
      <c r="AR67" s="62"/>
      <c r="AS67" s="62"/>
      <c r="AT67" s="63"/>
      <c r="AU67" s="59"/>
      <c r="AV67" s="59"/>
      <c r="AW67" s="59"/>
      <c r="AX67" s="59"/>
      <c r="AY67" s="59"/>
      <c r="AZ67" s="59"/>
      <c r="BA67" s="60"/>
      <c r="BB67" s="64"/>
      <c r="BC67" s="64"/>
      <c r="BD67" s="59"/>
      <c r="BE67" s="59"/>
      <c r="BF67" s="59"/>
      <c r="BG67" s="59"/>
      <c r="BH67" s="59"/>
      <c r="BI67" s="59"/>
      <c r="BJ67" s="59"/>
      <c r="BK67" s="59"/>
      <c r="BL67" s="57"/>
      <c r="BM67" s="57"/>
      <c r="BN67" s="57"/>
      <c r="BO67" s="57"/>
      <c r="BP67" s="57"/>
      <c r="BQ67" s="57"/>
      <c r="BR67" s="57"/>
      <c r="BS67" s="57"/>
      <c r="BT67" s="57"/>
      <c r="BU67" s="57"/>
      <c r="BV67" s="57"/>
      <c r="BW67" s="57"/>
      <c r="BX67" s="57"/>
      <c r="CA67" s="57"/>
      <c r="CB67" s="57"/>
      <c r="CC67" s="57"/>
      <c r="CD67" s="57"/>
      <c r="CE67" s="57"/>
      <c r="CF67" s="57"/>
      <c r="CG67" s="57"/>
      <c r="CH67" s="57"/>
      <c r="CI67" s="57"/>
      <c r="CJ67" s="57"/>
      <c r="CK67" s="57"/>
      <c r="CL67" s="57"/>
      <c r="CP67"/>
      <c r="CQ67"/>
      <c r="CR67"/>
      <c r="CS67"/>
      <c r="CT67"/>
      <c r="CU67"/>
      <c r="CV67"/>
      <c r="CW67"/>
      <c r="CX67"/>
      <c r="CY67"/>
      <c r="CZ67"/>
      <c r="EM67" s="57"/>
      <c r="EN67" s="57"/>
      <c r="EO67" s="57"/>
      <c r="EP67" s="57"/>
      <c r="EQ67" s="57"/>
      <c r="ER67" s="57"/>
      <c r="ES67" s="57"/>
      <c r="ET67" s="57"/>
      <c r="EU67" s="57"/>
      <c r="EV67" s="57"/>
      <c r="EW67" s="57"/>
      <c r="FG67" s="65"/>
      <c r="FH67" s="65"/>
      <c r="FL67" s="57"/>
      <c r="FX67" s="57"/>
      <c r="FY67" s="57"/>
      <c r="FZ67" s="57"/>
      <c r="GA67" s="66"/>
      <c r="GB67" s="66"/>
      <c r="GE67" s="66"/>
      <c r="GG67" s="57"/>
    </row>
    <row r="68" spans="1:189" s="56" customFormat="1" ht="18" customHeight="1" x14ac:dyDescent="0.3">
      <c r="A68" s="56" t="s">
        <v>1024</v>
      </c>
      <c r="B68" s="56" t="s">
        <v>1021</v>
      </c>
      <c r="C68" s="57">
        <v>840</v>
      </c>
      <c r="D68" s="57">
        <v>2</v>
      </c>
      <c r="E68" s="56">
        <f t="shared" si="1"/>
        <v>1113.1500000000001</v>
      </c>
      <c r="F68" s="58">
        <v>69.19</v>
      </c>
      <c r="G68" s="58">
        <v>0.21</v>
      </c>
      <c r="H68" s="58">
        <v>13.38</v>
      </c>
      <c r="I68" s="58">
        <v>2.17</v>
      </c>
      <c r="J68" s="58">
        <v>0.1</v>
      </c>
      <c r="K68" s="58">
        <v>0.38</v>
      </c>
      <c r="L68" s="58">
        <v>2.4700000000000002</v>
      </c>
      <c r="M68" s="58">
        <v>4.17</v>
      </c>
      <c r="N68" s="58">
        <v>1.75</v>
      </c>
      <c r="O68" s="58"/>
      <c r="P68" s="58"/>
      <c r="Q68" s="58">
        <v>6.180000000000021</v>
      </c>
      <c r="S68" s="58">
        <v>44.72</v>
      </c>
      <c r="T68" s="58">
        <v>1.77</v>
      </c>
      <c r="U68" s="58">
        <v>9.0299999999999994</v>
      </c>
      <c r="V68" s="58">
        <v>15.82</v>
      </c>
      <c r="W68" s="58">
        <v>0.33</v>
      </c>
      <c r="X68" s="58">
        <v>12.72</v>
      </c>
      <c r="Y68" s="58">
        <v>10.51</v>
      </c>
      <c r="Z68" s="58">
        <v>1.65</v>
      </c>
      <c r="AA68" s="58">
        <v>0.13</v>
      </c>
      <c r="AB68" s="58">
        <v>0.04</v>
      </c>
      <c r="AD68" s="59"/>
      <c r="AE68" s="60"/>
      <c r="AF68" s="61"/>
      <c r="AG68" s="59"/>
      <c r="AH68" s="59"/>
      <c r="AI68" s="59"/>
      <c r="AJ68" s="60"/>
      <c r="AK68" s="62"/>
      <c r="AL68" s="62"/>
      <c r="AM68" s="62"/>
      <c r="AN68" s="62"/>
      <c r="AO68" s="62"/>
      <c r="AP68" s="62"/>
      <c r="AQ68" s="63"/>
      <c r="AR68" s="62"/>
      <c r="AS68" s="62"/>
      <c r="AT68" s="63"/>
      <c r="AU68" s="59"/>
      <c r="AV68" s="59"/>
      <c r="AW68" s="59"/>
      <c r="AX68" s="59"/>
      <c r="AY68" s="59"/>
      <c r="AZ68" s="59"/>
      <c r="BA68" s="60"/>
      <c r="BB68" s="64"/>
      <c r="BC68" s="64"/>
      <c r="BD68" s="59"/>
      <c r="BE68" s="59"/>
      <c r="BF68" s="59"/>
      <c r="BG68" s="59"/>
      <c r="BH68" s="59"/>
      <c r="BI68" s="59"/>
      <c r="BJ68" s="59"/>
      <c r="BK68" s="59"/>
      <c r="BL68" s="57"/>
      <c r="BM68" s="57"/>
      <c r="BN68" s="57"/>
      <c r="BO68" s="57"/>
      <c r="BP68" s="57"/>
      <c r="BQ68" s="57"/>
      <c r="BR68" s="57"/>
      <c r="BS68" s="57"/>
      <c r="BT68" s="57"/>
      <c r="BU68" s="57"/>
      <c r="BV68" s="57"/>
      <c r="BW68" s="57"/>
      <c r="BX68" s="57"/>
      <c r="CA68" s="57"/>
      <c r="CB68" s="57"/>
      <c r="CC68" s="57"/>
      <c r="CD68" s="57"/>
      <c r="CE68" s="57"/>
      <c r="CF68" s="57"/>
      <c r="CG68" s="57"/>
      <c r="CH68" s="57"/>
      <c r="CI68" s="57"/>
      <c r="CJ68" s="57"/>
      <c r="CK68" s="57"/>
      <c r="CL68" s="57"/>
      <c r="CP68"/>
      <c r="CQ68"/>
      <c r="CR68"/>
      <c r="CS68"/>
      <c r="CT68"/>
      <c r="CU68"/>
      <c r="CV68"/>
      <c r="CW68"/>
      <c r="CX68"/>
      <c r="CY68"/>
      <c r="CZ68"/>
      <c r="EM68" s="57"/>
      <c r="EN68" s="57"/>
      <c r="EO68" s="57"/>
      <c r="EP68" s="57"/>
      <c r="EQ68" s="57"/>
      <c r="ER68" s="57"/>
      <c r="ES68" s="57"/>
      <c r="ET68" s="57"/>
      <c r="EU68" s="57"/>
      <c r="EV68" s="57"/>
      <c r="EW68" s="57"/>
      <c r="FG68" s="65"/>
      <c r="FH68" s="65"/>
      <c r="FL68" s="57"/>
      <c r="FX68" s="57"/>
      <c r="FY68" s="57"/>
      <c r="FZ68" s="57"/>
      <c r="GA68" s="66"/>
      <c r="GB68" s="66"/>
      <c r="GE68" s="66"/>
      <c r="GG68" s="57"/>
    </row>
    <row r="69" spans="1:189" s="56" customFormat="1" ht="18" customHeight="1" x14ac:dyDescent="0.3">
      <c r="A69" s="56" t="s">
        <v>1024</v>
      </c>
      <c r="B69" s="56" t="s">
        <v>1021</v>
      </c>
      <c r="C69" s="57">
        <v>810</v>
      </c>
      <c r="D69" s="57">
        <v>2</v>
      </c>
      <c r="E69" s="56">
        <f t="shared" si="1"/>
        <v>1083.1500000000001</v>
      </c>
      <c r="F69" s="58">
        <v>75.239999999999995</v>
      </c>
      <c r="G69" s="58">
        <v>0.22</v>
      </c>
      <c r="H69" s="58">
        <v>13.42</v>
      </c>
      <c r="I69" s="58">
        <v>1.71</v>
      </c>
      <c r="J69" s="58">
        <v>0.1</v>
      </c>
      <c r="K69" s="58">
        <v>0.31</v>
      </c>
      <c r="L69" s="58">
        <v>2.44</v>
      </c>
      <c r="M69" s="58">
        <v>4.53</v>
      </c>
      <c r="N69" s="58">
        <v>2.04</v>
      </c>
      <c r="O69" s="58"/>
      <c r="P69" s="58"/>
      <c r="Q69" s="58">
        <f>IF(100-SUM(F69:P69)&lt;0,0,100-SUM(F69:P69))</f>
        <v>0</v>
      </c>
      <c r="S69" s="58">
        <v>46.79</v>
      </c>
      <c r="T69" s="58">
        <v>1.04</v>
      </c>
      <c r="U69" s="58">
        <v>7.7</v>
      </c>
      <c r="V69" s="58">
        <v>15.88</v>
      </c>
      <c r="W69" s="58">
        <v>0.56999999999999995</v>
      </c>
      <c r="X69" s="58">
        <v>14.21</v>
      </c>
      <c r="Y69" s="58">
        <v>10.34</v>
      </c>
      <c r="Z69" s="58">
        <v>1.2</v>
      </c>
      <c r="AA69" s="58">
        <v>0.12</v>
      </c>
      <c r="AB69" s="58">
        <v>0.01</v>
      </c>
      <c r="AD69" s="59"/>
      <c r="AE69" s="60"/>
      <c r="AF69" s="61"/>
      <c r="AG69" s="59"/>
      <c r="AH69" s="59"/>
      <c r="AI69" s="59"/>
      <c r="AJ69" s="60"/>
      <c r="AK69" s="62"/>
      <c r="AL69" s="62"/>
      <c r="AM69" s="62"/>
      <c r="AN69" s="62"/>
      <c r="AO69" s="62"/>
      <c r="AP69" s="62"/>
      <c r="AQ69" s="63"/>
      <c r="AR69" s="62"/>
      <c r="AS69" s="62"/>
      <c r="AT69" s="63"/>
      <c r="AU69" s="59"/>
      <c r="AV69" s="59"/>
      <c r="AW69" s="59"/>
      <c r="AX69" s="59"/>
      <c r="AY69" s="59"/>
      <c r="AZ69" s="59"/>
      <c r="BA69" s="60"/>
      <c r="BB69" s="64"/>
      <c r="BC69" s="64"/>
      <c r="BD69" s="59"/>
      <c r="BE69" s="59"/>
      <c r="BF69" s="59"/>
      <c r="BG69" s="59"/>
      <c r="BH69" s="59"/>
      <c r="BI69" s="59"/>
      <c r="BJ69" s="59"/>
      <c r="BK69" s="59"/>
      <c r="BL69" s="57"/>
      <c r="BM69" s="57"/>
      <c r="BN69" s="57"/>
      <c r="BO69" s="57"/>
      <c r="BP69" s="57"/>
      <c r="BQ69" s="57"/>
      <c r="BR69" s="57"/>
      <c r="BS69" s="57"/>
      <c r="BT69" s="57"/>
      <c r="BU69" s="57"/>
      <c r="BV69" s="57"/>
      <c r="BW69" s="57"/>
      <c r="BX69" s="57"/>
      <c r="CA69" s="57"/>
      <c r="CB69" s="57"/>
      <c r="CC69" s="57"/>
      <c r="CD69" s="57"/>
      <c r="CE69" s="57"/>
      <c r="CF69" s="57"/>
      <c r="CG69" s="57"/>
      <c r="CH69" s="57"/>
      <c r="CI69" s="57"/>
      <c r="CJ69" s="57"/>
      <c r="CK69" s="57"/>
      <c r="CL69" s="57"/>
      <c r="CP69"/>
      <c r="CQ69"/>
      <c r="CR69"/>
      <c r="CS69"/>
      <c r="CT69"/>
      <c r="CU69"/>
      <c r="CV69"/>
      <c r="CW69"/>
      <c r="CX69"/>
      <c r="CY69"/>
      <c r="CZ69"/>
      <c r="EM69" s="57"/>
      <c r="EN69" s="57"/>
      <c r="EO69" s="57"/>
      <c r="EP69" s="57"/>
      <c r="EQ69" s="57"/>
      <c r="ER69" s="57"/>
      <c r="ES69" s="57"/>
      <c r="ET69" s="57"/>
      <c r="EU69" s="57"/>
      <c r="EV69" s="57"/>
      <c r="EW69" s="57"/>
      <c r="FG69" s="65"/>
      <c r="FH69" s="65"/>
      <c r="FL69" s="57"/>
      <c r="FX69" s="57"/>
      <c r="FY69" s="57"/>
      <c r="FZ69" s="57"/>
      <c r="GA69" s="66"/>
      <c r="GB69" s="66"/>
      <c r="GE69" s="66"/>
      <c r="GG69" s="57"/>
    </row>
    <row r="70" spans="1:189" s="56" customFormat="1" ht="18" customHeight="1" x14ac:dyDescent="0.3">
      <c r="A70" s="56" t="s">
        <v>35</v>
      </c>
      <c r="B70" s="56" t="s">
        <v>1021</v>
      </c>
      <c r="C70" s="57">
        <v>850</v>
      </c>
      <c r="D70" s="57">
        <v>2</v>
      </c>
      <c r="E70" s="56">
        <f t="shared" si="1"/>
        <v>1123.1500000000001</v>
      </c>
      <c r="F70" s="58">
        <v>69.86</v>
      </c>
      <c r="G70" s="58">
        <v>0.23</v>
      </c>
      <c r="H70" s="58">
        <v>13.41</v>
      </c>
      <c r="I70" s="58">
        <v>1.94</v>
      </c>
      <c r="J70" s="58">
        <v>7.0000000000000007E-2</v>
      </c>
      <c r="K70" s="58">
        <v>0.32</v>
      </c>
      <c r="L70" s="58">
        <v>2.19</v>
      </c>
      <c r="M70" s="58">
        <v>2.63</v>
      </c>
      <c r="N70" s="58">
        <v>3.26</v>
      </c>
      <c r="O70" s="58"/>
      <c r="P70" s="58"/>
      <c r="Q70" s="58">
        <v>6.0900000000000176</v>
      </c>
      <c r="S70" s="58">
        <v>46.41</v>
      </c>
      <c r="T70" s="58">
        <v>2.3199999999999998</v>
      </c>
      <c r="U70" s="58">
        <v>9.6</v>
      </c>
      <c r="V70" s="58">
        <v>13.94</v>
      </c>
      <c r="W70" s="58">
        <v>0.23</v>
      </c>
      <c r="X70" s="58">
        <v>11.97</v>
      </c>
      <c r="Y70" s="58">
        <v>10.57</v>
      </c>
      <c r="Z70" s="58">
        <v>1.75</v>
      </c>
      <c r="AA70" s="58">
        <v>0.52</v>
      </c>
      <c r="AB70" s="58"/>
      <c r="AD70" s="59"/>
      <c r="AE70" s="60"/>
      <c r="AF70" s="61"/>
      <c r="AG70" s="59"/>
      <c r="AH70" s="59"/>
      <c r="AI70" s="59"/>
      <c r="AJ70" s="60"/>
      <c r="AK70" s="62"/>
      <c r="AL70" s="62"/>
      <c r="AM70" s="62"/>
      <c r="AN70" s="62"/>
      <c r="AO70" s="62"/>
      <c r="AP70" s="62"/>
      <c r="AQ70" s="63"/>
      <c r="AR70" s="62"/>
      <c r="AS70" s="62"/>
      <c r="AT70" s="63"/>
      <c r="AU70" s="59"/>
      <c r="AV70" s="59"/>
      <c r="AW70" s="59"/>
      <c r="AX70" s="59"/>
      <c r="AY70" s="59"/>
      <c r="AZ70" s="59"/>
      <c r="BA70" s="60"/>
      <c r="BB70" s="64"/>
      <c r="BC70" s="64"/>
      <c r="BD70" s="59"/>
      <c r="BE70" s="59"/>
      <c r="BF70" s="59"/>
      <c r="BG70" s="59"/>
      <c r="BH70" s="59"/>
      <c r="BI70" s="59"/>
      <c r="BJ70" s="59"/>
      <c r="BK70" s="59"/>
      <c r="BL70" s="57"/>
      <c r="BM70" s="57"/>
      <c r="BN70" s="57"/>
      <c r="BO70" s="57"/>
      <c r="BP70" s="57"/>
      <c r="BQ70" s="57"/>
      <c r="BR70" s="57"/>
      <c r="BS70" s="57"/>
      <c r="BT70" s="57"/>
      <c r="BU70" s="57"/>
      <c r="BV70" s="57"/>
      <c r="BW70" s="57"/>
      <c r="BX70" s="57"/>
      <c r="CA70" s="57"/>
      <c r="CB70" s="57"/>
      <c r="CC70" s="57"/>
      <c r="CD70" s="57"/>
      <c r="CE70" s="57"/>
      <c r="CF70" s="57"/>
      <c r="CG70" s="57"/>
      <c r="CH70" s="57"/>
      <c r="CI70" s="57"/>
      <c r="CJ70" s="57"/>
      <c r="CK70" s="57"/>
      <c r="CL70" s="57"/>
      <c r="CP70"/>
      <c r="CQ70"/>
      <c r="CR70"/>
      <c r="CS70"/>
      <c r="CT70"/>
      <c r="CU70"/>
      <c r="CV70"/>
      <c r="CW70"/>
      <c r="CX70"/>
      <c r="CY70"/>
      <c r="CZ70"/>
      <c r="EM70" s="57"/>
      <c r="EN70" s="57"/>
      <c r="EO70" s="57"/>
      <c r="EP70" s="57"/>
      <c r="EQ70" s="57"/>
      <c r="ER70" s="57"/>
      <c r="ES70" s="57"/>
      <c r="ET70" s="57"/>
      <c r="EU70" s="57"/>
      <c r="EV70" s="57"/>
      <c r="EW70" s="57"/>
      <c r="FG70" s="65"/>
      <c r="FH70" s="65"/>
      <c r="FL70" s="57"/>
      <c r="FX70" s="57"/>
      <c r="FY70" s="57"/>
      <c r="FZ70" s="57"/>
      <c r="GA70" s="66"/>
      <c r="GB70" s="66"/>
      <c r="GE70" s="66"/>
      <c r="GG70" s="57"/>
    </row>
    <row r="71" spans="1:189" s="56" customFormat="1" ht="18" customHeight="1" x14ac:dyDescent="0.3">
      <c r="A71" s="56" t="s">
        <v>35</v>
      </c>
      <c r="B71" s="56" t="s">
        <v>1021</v>
      </c>
      <c r="C71" s="57">
        <v>850</v>
      </c>
      <c r="D71" s="57">
        <v>2</v>
      </c>
      <c r="E71" s="56">
        <f t="shared" si="1"/>
        <v>1123.1500000000001</v>
      </c>
      <c r="F71" s="58">
        <v>70.42</v>
      </c>
      <c r="G71" s="58">
        <v>0.24</v>
      </c>
      <c r="H71" s="58">
        <v>13.19</v>
      </c>
      <c r="I71" s="58">
        <v>2.36</v>
      </c>
      <c r="J71" s="58">
        <v>0.04</v>
      </c>
      <c r="K71" s="58">
        <v>0.31</v>
      </c>
      <c r="L71" s="58">
        <v>2.17</v>
      </c>
      <c r="M71" s="58">
        <v>2.83</v>
      </c>
      <c r="N71" s="58">
        <v>3.35</v>
      </c>
      <c r="O71" s="58"/>
      <c r="P71" s="58"/>
      <c r="Q71" s="58">
        <v>5.0900000000000034</v>
      </c>
      <c r="S71" s="58">
        <v>45.68</v>
      </c>
      <c r="T71" s="58">
        <v>1.8</v>
      </c>
      <c r="U71" s="58">
        <v>9.31</v>
      </c>
      <c r="V71" s="58">
        <v>17.54</v>
      </c>
      <c r="W71" s="58">
        <v>0.25</v>
      </c>
      <c r="X71" s="58">
        <v>12.18</v>
      </c>
      <c r="Y71" s="58">
        <v>9.65</v>
      </c>
      <c r="Z71" s="58">
        <v>2.02</v>
      </c>
      <c r="AA71" s="58">
        <v>0.54</v>
      </c>
      <c r="AB71" s="58"/>
      <c r="AD71" s="59"/>
      <c r="AE71" s="60"/>
      <c r="AF71" s="61"/>
      <c r="AG71" s="59"/>
      <c r="AH71" s="59"/>
      <c r="AI71" s="59"/>
      <c r="AJ71" s="60"/>
      <c r="AK71" s="62"/>
      <c r="AL71" s="62"/>
      <c r="AM71" s="62"/>
      <c r="AN71" s="62"/>
      <c r="AO71" s="62"/>
      <c r="AP71" s="62"/>
      <c r="AQ71" s="63"/>
      <c r="AR71" s="62"/>
      <c r="AS71" s="62"/>
      <c r="AT71" s="63"/>
      <c r="AU71" s="59"/>
      <c r="AV71" s="59"/>
      <c r="AW71" s="59"/>
      <c r="AX71" s="59"/>
      <c r="AY71" s="59"/>
      <c r="AZ71" s="59"/>
      <c r="BA71" s="60"/>
      <c r="BB71" s="64"/>
      <c r="BC71" s="64"/>
      <c r="BD71" s="59"/>
      <c r="BE71" s="59"/>
      <c r="BF71" s="59"/>
      <c r="BG71" s="59"/>
      <c r="BH71" s="59"/>
      <c r="BI71" s="59"/>
      <c r="BJ71" s="59"/>
      <c r="BK71" s="59"/>
      <c r="BL71" s="57"/>
      <c r="BM71" s="57"/>
      <c r="BN71" s="57"/>
      <c r="BO71" s="57"/>
      <c r="BP71" s="57"/>
      <c r="BQ71" s="57"/>
      <c r="BR71" s="57"/>
      <c r="BS71" s="57"/>
      <c r="BT71" s="57"/>
      <c r="BU71" s="57"/>
      <c r="BV71" s="57"/>
      <c r="BW71" s="57"/>
      <c r="BX71" s="57"/>
      <c r="CA71" s="57"/>
      <c r="CB71" s="57"/>
      <c r="CC71" s="57"/>
      <c r="CD71" s="57"/>
      <c r="CE71" s="57"/>
      <c r="CF71" s="57"/>
      <c r="CG71" s="57"/>
      <c r="CH71" s="57"/>
      <c r="CI71" s="57"/>
      <c r="CJ71" s="57"/>
      <c r="CK71" s="57"/>
      <c r="CL71" s="57"/>
      <c r="CP71"/>
      <c r="CQ71"/>
      <c r="CR71"/>
      <c r="CS71"/>
      <c r="CT71"/>
      <c r="CU71"/>
      <c r="CV71"/>
      <c r="CW71"/>
      <c r="CX71"/>
      <c r="CY71"/>
      <c r="CZ71"/>
      <c r="EM71" s="57"/>
      <c r="EN71" s="57"/>
      <c r="EO71" s="57"/>
      <c r="EP71" s="57"/>
      <c r="EQ71" s="57"/>
      <c r="ER71" s="57"/>
      <c r="ES71" s="57"/>
      <c r="ET71" s="57"/>
      <c r="EU71" s="57"/>
      <c r="EV71" s="57"/>
      <c r="EW71" s="57"/>
      <c r="FG71" s="65"/>
      <c r="FH71" s="65"/>
      <c r="FL71" s="57"/>
      <c r="FX71" s="57"/>
      <c r="FY71" s="57"/>
      <c r="FZ71" s="57"/>
      <c r="GA71" s="66"/>
      <c r="GB71" s="66"/>
      <c r="GE71" s="66"/>
      <c r="GG71" s="57"/>
    </row>
    <row r="72" spans="1:189" s="56" customFormat="1" ht="18" customHeight="1" x14ac:dyDescent="0.3">
      <c r="A72" s="56" t="s">
        <v>35</v>
      </c>
      <c r="B72" s="56" t="s">
        <v>1021</v>
      </c>
      <c r="C72" s="57">
        <v>850</v>
      </c>
      <c r="D72" s="57">
        <v>2</v>
      </c>
      <c r="E72" s="56">
        <f t="shared" si="1"/>
        <v>1123.1500000000001</v>
      </c>
      <c r="F72" s="58">
        <v>66.63</v>
      </c>
      <c r="G72" s="58">
        <v>0.18</v>
      </c>
      <c r="H72" s="58">
        <v>13.49</v>
      </c>
      <c r="I72" s="58">
        <v>1.69</v>
      </c>
      <c r="J72" s="58">
        <v>0.03</v>
      </c>
      <c r="K72" s="58">
        <v>0.26</v>
      </c>
      <c r="L72" s="58">
        <v>2.42</v>
      </c>
      <c r="M72" s="58">
        <v>3.05</v>
      </c>
      <c r="N72" s="58">
        <v>2.79</v>
      </c>
      <c r="O72" s="58"/>
      <c r="P72" s="58"/>
      <c r="Q72" s="58">
        <v>9.4599999999999937</v>
      </c>
      <c r="S72" s="58">
        <v>44.08</v>
      </c>
      <c r="T72" s="58">
        <v>1.98</v>
      </c>
      <c r="U72" s="58">
        <v>9.9600000000000009</v>
      </c>
      <c r="V72" s="58">
        <v>20.350000000000001</v>
      </c>
      <c r="W72" s="58">
        <v>0.14000000000000001</v>
      </c>
      <c r="X72" s="58">
        <v>10.76</v>
      </c>
      <c r="Y72" s="58">
        <v>9.52</v>
      </c>
      <c r="Z72" s="58">
        <v>1.76</v>
      </c>
      <c r="AA72" s="58">
        <v>0.47</v>
      </c>
      <c r="AB72" s="58"/>
      <c r="AD72" s="59"/>
      <c r="AE72" s="60"/>
      <c r="AF72" s="61"/>
      <c r="AG72" s="59"/>
      <c r="AH72" s="59"/>
      <c r="AI72" s="59"/>
      <c r="AJ72" s="60"/>
      <c r="AK72" s="62"/>
      <c r="AL72" s="62"/>
      <c r="AM72" s="62"/>
      <c r="AN72" s="62"/>
      <c r="AO72" s="62"/>
      <c r="AP72" s="62"/>
      <c r="AQ72" s="63"/>
      <c r="AR72" s="62"/>
      <c r="AS72" s="62"/>
      <c r="AT72" s="63"/>
      <c r="AU72" s="59"/>
      <c r="AV72" s="59"/>
      <c r="AW72" s="59"/>
      <c r="AX72" s="59"/>
      <c r="AY72" s="59"/>
      <c r="AZ72" s="59"/>
      <c r="BA72" s="60"/>
      <c r="BB72" s="64"/>
      <c r="BC72" s="64"/>
      <c r="BD72" s="59"/>
      <c r="BE72" s="59"/>
      <c r="BF72" s="59"/>
      <c r="BG72" s="59"/>
      <c r="BH72" s="59"/>
      <c r="BI72" s="59"/>
      <c r="BJ72" s="59"/>
      <c r="BK72" s="59"/>
      <c r="BL72" s="57"/>
      <c r="BM72" s="57"/>
      <c r="BN72" s="57"/>
      <c r="BO72" s="57"/>
      <c r="BP72" s="57"/>
      <c r="BQ72" s="57"/>
      <c r="BR72" s="57"/>
      <c r="BS72" s="57"/>
      <c r="BT72" s="57"/>
      <c r="BU72" s="57"/>
      <c r="BV72" s="57"/>
      <c r="BW72" s="57"/>
      <c r="BX72" s="57"/>
      <c r="CA72" s="57"/>
      <c r="CB72" s="57"/>
      <c r="CC72" s="57"/>
      <c r="CD72" s="57"/>
      <c r="CE72" s="57"/>
      <c r="CF72" s="57"/>
      <c r="CG72" s="57"/>
      <c r="CH72" s="57"/>
      <c r="CI72" s="57"/>
      <c r="CJ72" s="57"/>
      <c r="CK72" s="57"/>
      <c r="CL72" s="57"/>
      <c r="CP72"/>
      <c r="CQ72"/>
      <c r="CR72"/>
      <c r="CS72"/>
      <c r="CT72"/>
      <c r="CU72"/>
      <c r="CV72"/>
      <c r="CW72"/>
      <c r="CX72"/>
      <c r="CY72"/>
      <c r="CZ72"/>
      <c r="EM72" s="57"/>
      <c r="EN72" s="57"/>
      <c r="EO72" s="57"/>
      <c r="EP72" s="57"/>
      <c r="EQ72" s="57"/>
      <c r="ER72" s="57"/>
      <c r="ES72" s="57"/>
      <c r="ET72" s="57"/>
      <c r="EU72" s="57"/>
      <c r="EV72" s="57"/>
      <c r="EW72" s="57"/>
      <c r="FG72" s="65"/>
      <c r="FH72" s="65"/>
      <c r="FL72" s="57"/>
      <c r="FX72" s="57"/>
      <c r="FY72" s="57"/>
      <c r="FZ72" s="57"/>
      <c r="GA72" s="66"/>
      <c r="GB72" s="66"/>
      <c r="GE72" s="66"/>
      <c r="GG72" s="57"/>
    </row>
    <row r="73" spans="1:189" s="56" customFormat="1" ht="18" customHeight="1" x14ac:dyDescent="0.3">
      <c r="A73" s="56" t="s">
        <v>35</v>
      </c>
      <c r="B73" s="56" t="s">
        <v>1021</v>
      </c>
      <c r="C73" s="57">
        <v>850</v>
      </c>
      <c r="D73" s="57">
        <v>2</v>
      </c>
      <c r="E73" s="56">
        <f t="shared" si="1"/>
        <v>1123.1500000000001</v>
      </c>
      <c r="F73" s="58">
        <v>65.16</v>
      </c>
      <c r="G73" s="58">
        <v>0.33</v>
      </c>
      <c r="H73" s="58">
        <v>13.44</v>
      </c>
      <c r="I73" s="58">
        <v>1.68</v>
      </c>
      <c r="J73" s="58">
        <v>0.04</v>
      </c>
      <c r="K73" s="58">
        <v>0.4</v>
      </c>
      <c r="L73" s="58">
        <v>2.93</v>
      </c>
      <c r="M73" s="58">
        <v>2.91</v>
      </c>
      <c r="N73" s="58">
        <v>2.95</v>
      </c>
      <c r="O73" s="58"/>
      <c r="P73" s="58"/>
      <c r="Q73" s="58">
        <v>10.159999999999982</v>
      </c>
      <c r="S73" s="58">
        <v>45.34</v>
      </c>
      <c r="T73" s="58">
        <v>2.2999999999999998</v>
      </c>
      <c r="U73" s="58">
        <v>9.34</v>
      </c>
      <c r="V73" s="58">
        <v>15.09</v>
      </c>
      <c r="W73" s="58">
        <v>0.15</v>
      </c>
      <c r="X73" s="58">
        <v>13.04</v>
      </c>
      <c r="Y73" s="58">
        <v>10.6</v>
      </c>
      <c r="Z73" s="58">
        <v>1.77</v>
      </c>
      <c r="AA73" s="58">
        <v>0.5</v>
      </c>
      <c r="AB73" s="58"/>
      <c r="AD73" s="59"/>
      <c r="AE73" s="60"/>
      <c r="AF73" s="61"/>
      <c r="AG73" s="59"/>
      <c r="AH73" s="59"/>
      <c r="AI73" s="59"/>
      <c r="AJ73" s="60"/>
      <c r="AK73" s="62"/>
      <c r="AL73" s="62"/>
      <c r="AM73" s="62"/>
      <c r="AN73" s="62"/>
      <c r="AO73" s="62"/>
      <c r="AP73" s="62"/>
      <c r="AQ73" s="63"/>
      <c r="AR73" s="62"/>
      <c r="AS73" s="62"/>
      <c r="AT73" s="63"/>
      <c r="AU73" s="59"/>
      <c r="AV73" s="59"/>
      <c r="AW73" s="59"/>
      <c r="AX73" s="59"/>
      <c r="AY73" s="59"/>
      <c r="AZ73" s="59"/>
      <c r="BA73" s="60"/>
      <c r="BB73" s="64"/>
      <c r="BC73" s="64"/>
      <c r="BD73" s="59"/>
      <c r="BE73" s="59"/>
      <c r="BF73" s="59"/>
      <c r="BG73" s="59"/>
      <c r="BH73" s="59"/>
      <c r="BI73" s="59"/>
      <c r="BJ73" s="59"/>
      <c r="BK73" s="59"/>
      <c r="BL73" s="57"/>
      <c r="BM73" s="57"/>
      <c r="BN73" s="57"/>
      <c r="BO73" s="57"/>
      <c r="BP73" s="57"/>
      <c r="BQ73" s="57"/>
      <c r="BR73" s="57"/>
      <c r="BS73" s="57"/>
      <c r="BT73" s="57"/>
      <c r="BU73" s="57"/>
      <c r="BV73" s="57"/>
      <c r="BW73" s="57"/>
      <c r="BX73" s="57"/>
      <c r="CA73" s="57"/>
      <c r="CB73" s="57"/>
      <c r="CC73" s="57"/>
      <c r="CD73" s="57"/>
      <c r="CE73" s="57"/>
      <c r="CF73" s="57"/>
      <c r="CG73" s="57"/>
      <c r="CH73" s="57"/>
      <c r="CI73" s="57"/>
      <c r="CJ73" s="57"/>
      <c r="CK73" s="57"/>
      <c r="CL73" s="57"/>
      <c r="CP73"/>
      <c r="CQ73"/>
      <c r="CR73"/>
      <c r="CS73"/>
      <c r="CT73"/>
      <c r="CU73"/>
      <c r="CV73"/>
      <c r="CW73"/>
      <c r="CX73"/>
      <c r="CY73"/>
      <c r="CZ73"/>
      <c r="EM73" s="57"/>
      <c r="EN73" s="57"/>
      <c r="EO73" s="57"/>
      <c r="EP73" s="57"/>
      <c r="EQ73" s="57"/>
      <c r="ER73" s="57"/>
      <c r="ES73" s="57"/>
      <c r="ET73" s="57"/>
      <c r="EU73" s="57"/>
      <c r="EV73" s="57"/>
      <c r="EW73" s="57"/>
      <c r="FG73" s="65"/>
      <c r="FH73" s="65"/>
      <c r="FL73" s="57"/>
      <c r="FX73" s="57"/>
      <c r="FY73" s="57"/>
      <c r="FZ73" s="57"/>
      <c r="GA73" s="66"/>
      <c r="GB73" s="66"/>
      <c r="GE73" s="66"/>
      <c r="GG73" s="57"/>
    </row>
    <row r="74" spans="1:189" s="56" customFormat="1" ht="18" customHeight="1" x14ac:dyDescent="0.3">
      <c r="A74" s="56" t="s">
        <v>35</v>
      </c>
      <c r="B74" s="56" t="s">
        <v>1021</v>
      </c>
      <c r="C74" s="57">
        <v>850</v>
      </c>
      <c r="D74" s="57">
        <v>2</v>
      </c>
      <c r="E74" s="56">
        <f t="shared" si="1"/>
        <v>1123.1500000000001</v>
      </c>
      <c r="F74" s="58">
        <v>65.13</v>
      </c>
      <c r="G74" s="58">
        <v>0.32</v>
      </c>
      <c r="H74" s="58">
        <v>13.35</v>
      </c>
      <c r="I74" s="58">
        <v>1.85</v>
      </c>
      <c r="J74" s="58">
        <v>7.0000000000000007E-2</v>
      </c>
      <c r="K74" s="58">
        <v>0.5</v>
      </c>
      <c r="L74" s="58">
        <v>2.61</v>
      </c>
      <c r="M74" s="58">
        <v>3.03</v>
      </c>
      <c r="N74" s="58">
        <v>2.85</v>
      </c>
      <c r="O74" s="58"/>
      <c r="P74" s="58"/>
      <c r="Q74" s="58">
        <v>10.290000000000035</v>
      </c>
      <c r="S74" s="58">
        <v>45.53</v>
      </c>
      <c r="T74" s="58">
        <v>2.2200000000000002</v>
      </c>
      <c r="U74" s="58">
        <v>9.1199999999999992</v>
      </c>
      <c r="V74" s="58">
        <v>14.93</v>
      </c>
      <c r="W74" s="58">
        <v>0.14000000000000001</v>
      </c>
      <c r="X74" s="58">
        <v>13.97</v>
      </c>
      <c r="Y74" s="58">
        <v>10.25</v>
      </c>
      <c r="Z74" s="58">
        <v>1.7</v>
      </c>
      <c r="AA74" s="58">
        <v>0.45</v>
      </c>
      <c r="AB74" s="58"/>
      <c r="AD74" s="59"/>
      <c r="AE74" s="60"/>
      <c r="AF74" s="61"/>
      <c r="AG74" s="59"/>
      <c r="AH74" s="59"/>
      <c r="AI74" s="59"/>
      <c r="AJ74" s="60"/>
      <c r="AK74" s="62"/>
      <c r="AL74" s="62"/>
      <c r="AM74" s="62"/>
      <c r="AN74" s="62"/>
      <c r="AO74" s="62"/>
      <c r="AP74" s="62"/>
      <c r="AQ74" s="63"/>
      <c r="AR74" s="62"/>
      <c r="AS74" s="62"/>
      <c r="AT74" s="63"/>
      <c r="AU74" s="59"/>
      <c r="AV74" s="59"/>
      <c r="AW74" s="59"/>
      <c r="AX74" s="59"/>
      <c r="AY74" s="59"/>
      <c r="AZ74" s="59"/>
      <c r="BA74" s="60"/>
      <c r="BB74" s="64"/>
      <c r="BC74" s="64"/>
      <c r="BD74" s="59"/>
      <c r="BE74" s="59"/>
      <c r="BF74" s="59"/>
      <c r="BG74" s="59"/>
      <c r="BH74" s="59"/>
      <c r="BI74" s="59"/>
      <c r="BJ74" s="59"/>
      <c r="BK74" s="59"/>
      <c r="BL74" s="57"/>
      <c r="BM74" s="57"/>
      <c r="BN74" s="57"/>
      <c r="BO74" s="57"/>
      <c r="BP74" s="57"/>
      <c r="BQ74" s="57"/>
      <c r="BR74" s="57"/>
      <c r="BS74" s="57"/>
      <c r="BT74" s="57"/>
      <c r="BU74" s="57"/>
      <c r="BV74" s="57"/>
      <c r="BW74" s="57"/>
      <c r="BX74" s="57"/>
      <c r="CA74" s="57"/>
      <c r="CB74" s="57"/>
      <c r="CC74" s="57"/>
      <c r="CD74" s="57"/>
      <c r="CE74" s="57"/>
      <c r="CF74" s="57"/>
      <c r="CG74" s="57"/>
      <c r="CH74" s="57"/>
      <c r="CI74" s="57"/>
      <c r="CJ74" s="57"/>
      <c r="CK74" s="57"/>
      <c r="CL74" s="57"/>
      <c r="CP74"/>
      <c r="CQ74"/>
      <c r="CR74"/>
      <c r="CS74"/>
      <c r="CT74"/>
      <c r="CU74"/>
      <c r="CV74"/>
      <c r="CW74"/>
      <c r="CX74"/>
      <c r="CY74"/>
      <c r="CZ74"/>
      <c r="EM74" s="57"/>
      <c r="EN74" s="57"/>
      <c r="EO74" s="57"/>
      <c r="EP74" s="57"/>
      <c r="EQ74" s="57"/>
      <c r="ER74" s="57"/>
      <c r="ES74" s="57"/>
      <c r="ET74" s="57"/>
      <c r="EU74" s="57"/>
      <c r="EV74" s="57"/>
      <c r="EW74" s="57"/>
      <c r="FG74" s="65"/>
      <c r="FH74" s="65"/>
      <c r="FL74" s="57"/>
      <c r="FX74" s="57"/>
      <c r="FY74" s="57"/>
      <c r="FZ74" s="57"/>
      <c r="GA74" s="66"/>
      <c r="GB74" s="66"/>
      <c r="GE74" s="66"/>
      <c r="GG74" s="57"/>
    </row>
    <row r="75" spans="1:189" s="56" customFormat="1" ht="18" customHeight="1" x14ac:dyDescent="0.3">
      <c r="A75" s="56" t="s">
        <v>35</v>
      </c>
      <c r="B75" s="56" t="s">
        <v>1021</v>
      </c>
      <c r="C75" s="57">
        <v>850</v>
      </c>
      <c r="D75" s="57">
        <v>2</v>
      </c>
      <c r="E75" s="56">
        <f t="shared" si="1"/>
        <v>1123.1500000000001</v>
      </c>
      <c r="F75" s="58">
        <v>68.92</v>
      </c>
      <c r="G75" s="58">
        <v>0.28999999999999998</v>
      </c>
      <c r="H75" s="58">
        <v>13.82</v>
      </c>
      <c r="I75" s="58">
        <v>2.33</v>
      </c>
      <c r="J75" s="58">
        <v>0.06</v>
      </c>
      <c r="K75" s="58">
        <v>0.43</v>
      </c>
      <c r="L75" s="58">
        <v>2.61</v>
      </c>
      <c r="M75" s="58">
        <v>2.72</v>
      </c>
      <c r="N75" s="58">
        <v>3.24</v>
      </c>
      <c r="O75" s="58"/>
      <c r="P75" s="58"/>
      <c r="Q75" s="58">
        <v>5.5799999999999983</v>
      </c>
      <c r="S75" s="58">
        <v>45.95</v>
      </c>
      <c r="T75" s="58">
        <v>2.2599999999999998</v>
      </c>
      <c r="U75" s="58">
        <v>9.57</v>
      </c>
      <c r="V75" s="58">
        <v>14.68</v>
      </c>
      <c r="W75" s="58">
        <v>0.2</v>
      </c>
      <c r="X75" s="58">
        <v>11.91</v>
      </c>
      <c r="Y75" s="58">
        <v>11.53</v>
      </c>
      <c r="Z75" s="58">
        <v>1.68</v>
      </c>
      <c r="AA75" s="58">
        <v>0.53</v>
      </c>
      <c r="AB75" s="58"/>
      <c r="AD75" s="59"/>
      <c r="AE75" s="60"/>
      <c r="AF75" s="61"/>
      <c r="AG75" s="59"/>
      <c r="AH75" s="59"/>
      <c r="AI75" s="59"/>
      <c r="AJ75" s="60"/>
      <c r="AK75" s="62"/>
      <c r="AL75" s="62"/>
      <c r="AM75" s="62"/>
      <c r="AN75" s="62"/>
      <c r="AO75" s="62"/>
      <c r="AP75" s="62"/>
      <c r="AQ75" s="63"/>
      <c r="AR75" s="62"/>
      <c r="AS75" s="62"/>
      <c r="AT75" s="63"/>
      <c r="AU75" s="59"/>
      <c r="AV75" s="59"/>
      <c r="AW75" s="59"/>
      <c r="AX75" s="59"/>
      <c r="AY75" s="59"/>
      <c r="AZ75" s="59"/>
      <c r="BA75" s="60"/>
      <c r="BB75" s="64"/>
      <c r="BC75" s="64"/>
      <c r="BD75" s="59"/>
      <c r="BE75" s="59"/>
      <c r="BF75" s="59"/>
      <c r="BG75" s="59"/>
      <c r="BH75" s="59"/>
      <c r="BI75" s="59"/>
      <c r="BJ75" s="59"/>
      <c r="BK75" s="59"/>
      <c r="BL75" s="57"/>
      <c r="BM75" s="57"/>
      <c r="BN75" s="57"/>
      <c r="BO75" s="57"/>
      <c r="BP75" s="57"/>
      <c r="BQ75" s="57"/>
      <c r="BR75" s="57"/>
      <c r="BS75" s="57"/>
      <c r="BT75" s="57"/>
      <c r="BU75" s="57"/>
      <c r="BV75" s="57"/>
      <c r="BW75" s="57"/>
      <c r="BX75" s="57"/>
      <c r="CA75" s="57"/>
      <c r="CB75" s="57"/>
      <c r="CC75" s="57"/>
      <c r="CD75" s="57"/>
      <c r="CE75" s="57"/>
      <c r="CF75" s="57"/>
      <c r="CG75" s="57"/>
      <c r="CH75" s="57"/>
      <c r="CI75" s="57"/>
      <c r="CJ75" s="57"/>
      <c r="CK75" s="57"/>
      <c r="CL75" s="57"/>
      <c r="CP75"/>
      <c r="CQ75"/>
      <c r="CR75"/>
      <c r="CS75"/>
      <c r="CT75"/>
      <c r="CU75"/>
      <c r="CV75"/>
      <c r="CW75"/>
      <c r="CX75"/>
      <c r="CY75"/>
      <c r="CZ75"/>
      <c r="EM75" s="57"/>
      <c r="EN75" s="57"/>
      <c r="EO75" s="57"/>
      <c r="EP75" s="57"/>
      <c r="EQ75" s="57"/>
      <c r="ER75" s="57"/>
      <c r="ES75" s="57"/>
      <c r="ET75" s="57"/>
      <c r="EU75" s="57"/>
      <c r="EV75" s="57"/>
      <c r="EW75" s="57"/>
      <c r="FG75" s="65"/>
      <c r="FH75" s="65"/>
      <c r="FL75" s="57"/>
      <c r="FX75" s="57"/>
      <c r="FY75" s="57"/>
      <c r="FZ75" s="57"/>
      <c r="GA75" s="66"/>
      <c r="GB75" s="66"/>
      <c r="GE75" s="66"/>
      <c r="GG75" s="57"/>
    </row>
    <row r="76" spans="1:189" s="56" customFormat="1" ht="18" customHeight="1" x14ac:dyDescent="0.3">
      <c r="A76" s="56" t="s">
        <v>35</v>
      </c>
      <c r="B76" s="56" t="s">
        <v>1021</v>
      </c>
      <c r="C76" s="57">
        <v>800</v>
      </c>
      <c r="D76" s="57">
        <v>2</v>
      </c>
      <c r="E76" s="56">
        <f t="shared" si="1"/>
        <v>1073.1500000000001</v>
      </c>
      <c r="F76" s="58">
        <v>71.5</v>
      </c>
      <c r="G76" s="58">
        <v>0.16</v>
      </c>
      <c r="H76" s="58">
        <v>12.43</v>
      </c>
      <c r="I76" s="58">
        <v>1.64</v>
      </c>
      <c r="J76" s="58">
        <v>0.03</v>
      </c>
      <c r="K76" s="58">
        <v>0.2</v>
      </c>
      <c r="L76" s="58">
        <v>1.71</v>
      </c>
      <c r="M76" s="58">
        <v>2.38</v>
      </c>
      <c r="N76" s="58">
        <v>3.61</v>
      </c>
      <c r="O76" s="58"/>
      <c r="P76" s="58"/>
      <c r="Q76" s="58">
        <v>6.3400000000000034</v>
      </c>
      <c r="S76" s="58">
        <v>46.73</v>
      </c>
      <c r="T76" s="58">
        <v>1.57</v>
      </c>
      <c r="U76" s="58">
        <v>9.2200000000000006</v>
      </c>
      <c r="V76" s="58">
        <v>16.86</v>
      </c>
      <c r="W76" s="58">
        <v>0.21</v>
      </c>
      <c r="X76" s="58">
        <v>10.11</v>
      </c>
      <c r="Y76" s="58">
        <v>10.28</v>
      </c>
      <c r="Z76" s="58">
        <v>1.6</v>
      </c>
      <c r="AA76" s="58">
        <v>0.54</v>
      </c>
      <c r="AB76" s="58"/>
      <c r="AD76" s="59"/>
      <c r="AE76" s="60"/>
      <c r="AF76" s="61"/>
      <c r="AG76" s="59"/>
      <c r="AH76" s="59"/>
      <c r="AI76" s="59"/>
      <c r="AJ76" s="60"/>
      <c r="AK76" s="62"/>
      <c r="AL76" s="62"/>
      <c r="AM76" s="62"/>
      <c r="AN76" s="62"/>
      <c r="AO76" s="62"/>
      <c r="AP76" s="62"/>
      <c r="AQ76" s="63"/>
      <c r="AR76" s="62"/>
      <c r="AS76" s="62"/>
      <c r="AT76" s="63"/>
      <c r="AU76" s="59"/>
      <c r="AV76" s="59"/>
      <c r="AW76" s="59"/>
      <c r="AX76" s="59"/>
      <c r="AY76" s="59"/>
      <c r="AZ76" s="59"/>
      <c r="BA76" s="60"/>
      <c r="BB76" s="64"/>
      <c r="BC76" s="64"/>
      <c r="BD76" s="59"/>
      <c r="BE76" s="59"/>
      <c r="BF76" s="59"/>
      <c r="BG76" s="59"/>
      <c r="BH76" s="59"/>
      <c r="BI76" s="59"/>
      <c r="BJ76" s="59"/>
      <c r="BK76" s="59"/>
      <c r="BL76" s="57"/>
      <c r="BM76" s="57"/>
      <c r="BN76" s="57"/>
      <c r="BO76" s="57"/>
      <c r="BP76" s="57"/>
      <c r="BQ76" s="57"/>
      <c r="BR76" s="57"/>
      <c r="BS76" s="57"/>
      <c r="BT76" s="57"/>
      <c r="BU76" s="57"/>
      <c r="BV76" s="57"/>
      <c r="BW76" s="57"/>
      <c r="BX76" s="57"/>
      <c r="CA76" s="57"/>
      <c r="CB76" s="57"/>
      <c r="CC76" s="57"/>
      <c r="CD76" s="57"/>
      <c r="CE76" s="57"/>
      <c r="CF76" s="57"/>
      <c r="CG76" s="57"/>
      <c r="CH76" s="57"/>
      <c r="CI76" s="57"/>
      <c r="CJ76" s="57"/>
      <c r="CK76" s="57"/>
      <c r="CL76" s="57"/>
      <c r="CP76"/>
      <c r="CQ76"/>
      <c r="CR76"/>
      <c r="CS76"/>
      <c r="CT76"/>
      <c r="CU76"/>
      <c r="CV76"/>
      <c r="CW76"/>
      <c r="CX76"/>
      <c r="CY76"/>
      <c r="CZ76"/>
      <c r="EM76" s="57"/>
      <c r="EN76" s="57"/>
      <c r="EO76" s="57"/>
      <c r="EP76" s="57"/>
      <c r="EQ76" s="57"/>
      <c r="ER76" s="57"/>
      <c r="ES76" s="57"/>
      <c r="ET76" s="57"/>
      <c r="EU76" s="57"/>
      <c r="EV76" s="57"/>
      <c r="EW76" s="57"/>
      <c r="FG76" s="65"/>
      <c r="FH76" s="65"/>
      <c r="FL76" s="57"/>
      <c r="FX76" s="57"/>
      <c r="FY76" s="57"/>
      <c r="FZ76" s="57"/>
      <c r="GA76" s="66"/>
      <c r="GB76" s="66"/>
      <c r="GE76" s="66"/>
      <c r="GG76" s="57"/>
    </row>
    <row r="77" spans="1:189" s="56" customFormat="1" ht="18" customHeight="1" x14ac:dyDescent="0.3">
      <c r="A77" s="56" t="s">
        <v>35</v>
      </c>
      <c r="B77" s="56" t="s">
        <v>1021</v>
      </c>
      <c r="C77" s="57">
        <v>850</v>
      </c>
      <c r="D77" s="57">
        <v>2</v>
      </c>
      <c r="E77" s="56">
        <f t="shared" si="1"/>
        <v>1123.1500000000001</v>
      </c>
      <c r="F77" s="58">
        <v>67.319999999999993</v>
      </c>
      <c r="G77" s="58">
        <v>0.28000000000000003</v>
      </c>
      <c r="H77" s="58">
        <v>14.33</v>
      </c>
      <c r="I77" s="58">
        <v>2.27</v>
      </c>
      <c r="J77" s="58">
        <v>0.03</v>
      </c>
      <c r="K77" s="58">
        <v>0.4</v>
      </c>
      <c r="L77" s="58">
        <v>2.93</v>
      </c>
      <c r="M77" s="58">
        <v>2.86</v>
      </c>
      <c r="N77" s="58">
        <v>2.99</v>
      </c>
      <c r="O77" s="58"/>
      <c r="P77" s="58"/>
      <c r="Q77" s="58">
        <v>6.5900000000000034</v>
      </c>
      <c r="S77" s="58">
        <v>46.8</v>
      </c>
      <c r="T77" s="58">
        <v>2.11</v>
      </c>
      <c r="U77" s="58">
        <v>10.36</v>
      </c>
      <c r="V77" s="58">
        <v>12.5</v>
      </c>
      <c r="W77" s="58">
        <v>0.2</v>
      </c>
      <c r="X77" s="58">
        <v>12.32</v>
      </c>
      <c r="Y77" s="58">
        <v>10.94</v>
      </c>
      <c r="Z77" s="58">
        <v>1.81</v>
      </c>
      <c r="AA77" s="58">
        <v>0.56999999999999995</v>
      </c>
      <c r="AB77" s="58"/>
      <c r="AD77" s="59"/>
      <c r="AE77" s="60"/>
      <c r="AF77" s="61"/>
      <c r="AG77" s="59"/>
      <c r="AH77" s="59"/>
      <c r="AI77" s="59"/>
      <c r="AJ77" s="60"/>
      <c r="AK77" s="62"/>
      <c r="AL77" s="62"/>
      <c r="AM77" s="62"/>
      <c r="AN77" s="62"/>
      <c r="AO77" s="62"/>
      <c r="AP77" s="62"/>
      <c r="AQ77" s="63"/>
      <c r="AR77" s="62"/>
      <c r="AS77" s="62"/>
      <c r="AT77" s="63"/>
      <c r="AU77" s="59"/>
      <c r="AV77" s="59"/>
      <c r="AW77" s="59"/>
      <c r="AX77" s="59"/>
      <c r="AY77" s="59"/>
      <c r="AZ77" s="59"/>
      <c r="BA77" s="60"/>
      <c r="BB77" s="64"/>
      <c r="BC77" s="64"/>
      <c r="BD77" s="59"/>
      <c r="BE77" s="59"/>
      <c r="BF77" s="59"/>
      <c r="BG77" s="59"/>
      <c r="BH77" s="59"/>
      <c r="BI77" s="59"/>
      <c r="BJ77" s="59"/>
      <c r="BK77" s="59"/>
      <c r="BL77" s="57"/>
      <c r="BM77" s="57"/>
      <c r="BN77" s="57"/>
      <c r="BO77" s="57"/>
      <c r="BP77" s="57"/>
      <c r="BQ77" s="57"/>
      <c r="BR77" s="57"/>
      <c r="BS77" s="57"/>
      <c r="BT77" s="57"/>
      <c r="BU77" s="57"/>
      <c r="BV77" s="57"/>
      <c r="BW77" s="57"/>
      <c r="BX77" s="57"/>
      <c r="CA77" s="57"/>
      <c r="CB77" s="57"/>
      <c r="CC77" s="57"/>
      <c r="CD77" s="57"/>
      <c r="CE77" s="57"/>
      <c r="CF77" s="57"/>
      <c r="CG77" s="57"/>
      <c r="CH77" s="57"/>
      <c r="CI77" s="57"/>
      <c r="CJ77" s="57"/>
      <c r="CK77" s="57"/>
      <c r="CL77" s="57"/>
      <c r="CP77"/>
      <c r="CQ77"/>
      <c r="CR77"/>
      <c r="CS77"/>
      <c r="CT77"/>
      <c r="CU77"/>
      <c r="CV77"/>
      <c r="CW77"/>
      <c r="CX77"/>
      <c r="CY77"/>
      <c r="CZ77"/>
      <c r="EM77" s="57"/>
      <c r="EN77" s="57"/>
      <c r="EO77" s="57"/>
      <c r="EP77" s="57"/>
      <c r="EQ77" s="57"/>
      <c r="ER77" s="57"/>
      <c r="ES77" s="57"/>
      <c r="ET77" s="57"/>
      <c r="EU77" s="57"/>
      <c r="EV77" s="57"/>
      <c r="EW77" s="57"/>
      <c r="FG77" s="65"/>
      <c r="FH77" s="65"/>
      <c r="FL77" s="57"/>
      <c r="FX77" s="57"/>
      <c r="FY77" s="57"/>
      <c r="FZ77" s="57"/>
      <c r="GA77" s="66"/>
      <c r="GB77" s="66"/>
      <c r="GE77" s="66"/>
      <c r="GG77" s="57"/>
    </row>
    <row r="78" spans="1:189" s="56" customFormat="1" ht="18" customHeight="1" x14ac:dyDescent="0.3">
      <c r="A78" s="56" t="s">
        <v>35</v>
      </c>
      <c r="B78" s="56" t="s">
        <v>1021</v>
      </c>
      <c r="C78" s="57">
        <v>850</v>
      </c>
      <c r="D78" s="57">
        <v>2</v>
      </c>
      <c r="E78" s="56">
        <f t="shared" si="1"/>
        <v>1123.1500000000001</v>
      </c>
      <c r="F78" s="58">
        <v>68.709999999999994</v>
      </c>
      <c r="G78" s="58">
        <v>0.32</v>
      </c>
      <c r="H78" s="58">
        <v>13.99</v>
      </c>
      <c r="I78" s="58">
        <v>2.8</v>
      </c>
      <c r="J78" s="58">
        <v>0.08</v>
      </c>
      <c r="K78" s="58">
        <v>0.48</v>
      </c>
      <c r="L78" s="58">
        <v>2.79</v>
      </c>
      <c r="M78" s="58">
        <v>3.07</v>
      </c>
      <c r="N78" s="58">
        <v>3.13</v>
      </c>
      <c r="O78" s="58"/>
      <c r="P78" s="58"/>
      <c r="Q78" s="58">
        <v>4.6300000000000239</v>
      </c>
      <c r="S78" s="58">
        <v>44.73</v>
      </c>
      <c r="T78" s="58">
        <v>1.49</v>
      </c>
      <c r="U78" s="58">
        <v>10.4</v>
      </c>
      <c r="V78" s="58">
        <v>16.91</v>
      </c>
      <c r="W78" s="58">
        <v>0.16</v>
      </c>
      <c r="X78" s="58">
        <v>11.92</v>
      </c>
      <c r="Y78" s="58">
        <v>10.08</v>
      </c>
      <c r="Z78" s="58">
        <v>1.7</v>
      </c>
      <c r="AA78" s="58">
        <v>0.55000000000000004</v>
      </c>
      <c r="AB78" s="58"/>
      <c r="AD78" s="59"/>
      <c r="AE78" s="60"/>
      <c r="AF78" s="61"/>
      <c r="AG78" s="59"/>
      <c r="AH78" s="59"/>
      <c r="AI78" s="59"/>
      <c r="AJ78" s="60"/>
      <c r="AK78" s="62"/>
      <c r="AL78" s="62"/>
      <c r="AM78" s="62"/>
      <c r="AN78" s="62"/>
      <c r="AO78" s="62"/>
      <c r="AP78" s="62"/>
      <c r="AQ78" s="63"/>
      <c r="AR78" s="62"/>
      <c r="AS78" s="62"/>
      <c r="AT78" s="63"/>
      <c r="AU78" s="59"/>
      <c r="AV78" s="59"/>
      <c r="AW78" s="59"/>
      <c r="AX78" s="59"/>
      <c r="AY78" s="59"/>
      <c r="AZ78" s="59"/>
      <c r="BA78" s="60"/>
      <c r="BB78" s="64"/>
      <c r="BC78" s="64"/>
      <c r="BD78" s="59"/>
      <c r="BE78" s="59"/>
      <c r="BF78" s="59"/>
      <c r="BG78" s="59"/>
      <c r="BH78" s="59"/>
      <c r="BI78" s="59"/>
      <c r="BJ78" s="59"/>
      <c r="BK78" s="59"/>
      <c r="BL78" s="57"/>
      <c r="BM78" s="57"/>
      <c r="BN78" s="57"/>
      <c r="BO78" s="57"/>
      <c r="BP78" s="57"/>
      <c r="BQ78" s="57"/>
      <c r="BR78" s="57"/>
      <c r="BS78" s="57"/>
      <c r="BT78" s="57"/>
      <c r="BU78" s="57"/>
      <c r="BV78" s="57"/>
      <c r="BW78" s="57"/>
      <c r="BX78" s="57"/>
      <c r="CA78" s="57"/>
      <c r="CB78" s="57"/>
      <c r="CC78" s="57"/>
      <c r="CD78" s="57"/>
      <c r="CE78" s="57"/>
      <c r="CF78" s="57"/>
      <c r="CG78" s="57"/>
      <c r="CH78" s="57"/>
      <c r="CI78" s="57"/>
      <c r="CJ78" s="57"/>
      <c r="CK78" s="57"/>
      <c r="CL78" s="57"/>
      <c r="CP78"/>
      <c r="CQ78"/>
      <c r="CR78"/>
      <c r="CS78"/>
      <c r="CT78"/>
      <c r="CU78"/>
      <c r="CV78"/>
      <c r="CW78"/>
      <c r="CX78"/>
      <c r="CY78"/>
      <c r="CZ78"/>
      <c r="EM78" s="57"/>
      <c r="EN78" s="57"/>
      <c r="EO78" s="57"/>
      <c r="EP78" s="57"/>
      <c r="EQ78" s="57"/>
      <c r="ER78" s="57"/>
      <c r="ES78" s="57"/>
      <c r="ET78" s="57"/>
      <c r="EU78" s="57"/>
      <c r="EV78" s="57"/>
      <c r="EW78" s="57"/>
      <c r="FG78" s="65"/>
      <c r="FH78" s="65"/>
      <c r="FL78" s="57"/>
      <c r="FX78" s="57"/>
      <c r="FY78" s="57"/>
      <c r="FZ78" s="57"/>
      <c r="GA78" s="66"/>
      <c r="GB78" s="66"/>
      <c r="GE78" s="66"/>
      <c r="GG78" s="57"/>
    </row>
    <row r="79" spans="1:189" s="56" customFormat="1" ht="18" customHeight="1" x14ac:dyDescent="0.3">
      <c r="A79" s="56" t="s">
        <v>35</v>
      </c>
      <c r="B79" s="56" t="s">
        <v>1021</v>
      </c>
      <c r="C79" s="57">
        <v>850</v>
      </c>
      <c r="D79" s="57">
        <v>2</v>
      </c>
      <c r="E79" s="56">
        <f t="shared" si="1"/>
        <v>1123.1500000000001</v>
      </c>
      <c r="F79" s="58">
        <v>66.69</v>
      </c>
      <c r="G79" s="58">
        <v>0.36</v>
      </c>
      <c r="H79" s="58">
        <v>14.02</v>
      </c>
      <c r="I79" s="58">
        <v>2.54</v>
      </c>
      <c r="J79" s="58">
        <v>0.11</v>
      </c>
      <c r="K79" s="58">
        <v>0.53</v>
      </c>
      <c r="L79" s="58">
        <v>3.12</v>
      </c>
      <c r="M79" s="58">
        <v>2.62</v>
      </c>
      <c r="N79" s="58">
        <v>2.72</v>
      </c>
      <c r="O79" s="58"/>
      <c r="P79" s="58"/>
      <c r="Q79" s="58">
        <v>7.289999999999992</v>
      </c>
      <c r="S79" s="58">
        <v>47.73</v>
      </c>
      <c r="T79" s="58">
        <v>1.77</v>
      </c>
      <c r="U79" s="58">
        <v>9.31</v>
      </c>
      <c r="V79" s="58">
        <v>13.34</v>
      </c>
      <c r="W79" s="58">
        <v>0.38</v>
      </c>
      <c r="X79" s="58">
        <v>12.6</v>
      </c>
      <c r="Y79" s="58">
        <v>10.72</v>
      </c>
      <c r="Z79" s="58">
        <v>1.35</v>
      </c>
      <c r="AA79" s="58">
        <v>0.51</v>
      </c>
      <c r="AB79" s="58"/>
      <c r="AD79" s="59"/>
      <c r="AE79" s="60"/>
      <c r="AF79" s="61"/>
      <c r="AG79" s="59"/>
      <c r="AH79" s="59"/>
      <c r="AI79" s="59"/>
      <c r="AJ79" s="60"/>
      <c r="AK79" s="62"/>
      <c r="AL79" s="62"/>
      <c r="AM79" s="62"/>
      <c r="AN79" s="62"/>
      <c r="AO79" s="62"/>
      <c r="AP79" s="62"/>
      <c r="AQ79" s="63"/>
      <c r="AR79" s="62"/>
      <c r="AS79" s="62"/>
      <c r="AT79" s="63"/>
      <c r="AU79" s="59"/>
      <c r="AV79" s="59"/>
      <c r="AW79" s="59"/>
      <c r="AX79" s="59"/>
      <c r="AY79" s="59"/>
      <c r="AZ79" s="59"/>
      <c r="BA79" s="60"/>
      <c r="BB79" s="64"/>
      <c r="BC79" s="64"/>
      <c r="BD79" s="59"/>
      <c r="BE79" s="59"/>
      <c r="BF79" s="59"/>
      <c r="BG79" s="59"/>
      <c r="BH79" s="59"/>
      <c r="BI79" s="59"/>
      <c r="BJ79" s="59"/>
      <c r="BK79" s="59"/>
      <c r="BL79" s="57"/>
      <c r="BM79" s="57"/>
      <c r="BN79" s="57"/>
      <c r="BO79" s="57"/>
      <c r="BP79" s="57"/>
      <c r="BQ79" s="57"/>
      <c r="BR79" s="57"/>
      <c r="BS79" s="57"/>
      <c r="BT79" s="57"/>
      <c r="BU79" s="57"/>
      <c r="BV79" s="57"/>
      <c r="BW79" s="57"/>
      <c r="BX79" s="57"/>
      <c r="CA79" s="57"/>
      <c r="CB79" s="57"/>
      <c r="CC79" s="57"/>
      <c r="CD79" s="57"/>
      <c r="CE79" s="57"/>
      <c r="CF79" s="57"/>
      <c r="CG79" s="57"/>
      <c r="CH79" s="57"/>
      <c r="CI79" s="57"/>
      <c r="CJ79" s="57"/>
      <c r="CK79" s="57"/>
      <c r="CL79" s="57"/>
      <c r="CP79"/>
      <c r="CQ79"/>
      <c r="CR79"/>
      <c r="CS79"/>
      <c r="CT79"/>
      <c r="CU79"/>
      <c r="CV79"/>
      <c r="CW79"/>
      <c r="CX79"/>
      <c r="CY79"/>
      <c r="CZ79"/>
      <c r="EM79" s="57"/>
      <c r="EN79" s="57"/>
      <c r="EO79" s="57"/>
      <c r="EP79" s="57"/>
      <c r="EQ79" s="57"/>
      <c r="ER79" s="57"/>
      <c r="ES79" s="57"/>
      <c r="ET79" s="57"/>
      <c r="EU79" s="57"/>
      <c r="EV79" s="57"/>
      <c r="EW79" s="57"/>
      <c r="FG79" s="65"/>
      <c r="FH79" s="65"/>
      <c r="FL79" s="57"/>
      <c r="FX79" s="57"/>
      <c r="FY79" s="57"/>
      <c r="FZ79" s="57"/>
      <c r="GA79" s="66"/>
      <c r="GB79" s="66"/>
      <c r="GE79" s="66"/>
      <c r="GG79" s="57"/>
    </row>
    <row r="80" spans="1:189" s="56" customFormat="1" ht="18" customHeight="1" x14ac:dyDescent="0.3">
      <c r="A80" s="56" t="s">
        <v>35</v>
      </c>
      <c r="B80" s="56" t="s">
        <v>1021</v>
      </c>
      <c r="C80" s="57">
        <v>850</v>
      </c>
      <c r="D80" s="57">
        <v>2</v>
      </c>
      <c r="E80" s="56">
        <f t="shared" si="1"/>
        <v>1123.1500000000001</v>
      </c>
      <c r="F80" s="58">
        <v>66.09</v>
      </c>
      <c r="G80" s="58">
        <v>0.4</v>
      </c>
      <c r="H80" s="58">
        <v>14.03</v>
      </c>
      <c r="I80" s="58">
        <v>2.78</v>
      </c>
      <c r="J80" s="58">
        <v>0.12</v>
      </c>
      <c r="K80" s="58">
        <v>0.69</v>
      </c>
      <c r="L80" s="58">
        <v>3.37</v>
      </c>
      <c r="M80" s="58">
        <v>2.66</v>
      </c>
      <c r="N80" s="58">
        <v>2.61</v>
      </c>
      <c r="O80" s="58"/>
      <c r="P80" s="58"/>
      <c r="Q80" s="58">
        <v>7.2499999999999858</v>
      </c>
      <c r="S80" s="58">
        <v>46.56</v>
      </c>
      <c r="T80" s="58">
        <v>1.84</v>
      </c>
      <c r="U80" s="58">
        <v>8.34</v>
      </c>
      <c r="V80" s="58">
        <v>13.25</v>
      </c>
      <c r="W80" s="58">
        <v>0.35</v>
      </c>
      <c r="X80" s="58">
        <v>14.63</v>
      </c>
      <c r="Y80" s="58">
        <v>10.81</v>
      </c>
      <c r="Z80" s="58">
        <v>1.28</v>
      </c>
      <c r="AA80" s="58">
        <v>0.34</v>
      </c>
      <c r="AB80" s="58"/>
      <c r="AD80" s="59"/>
      <c r="AE80" s="60"/>
      <c r="AF80" s="61"/>
      <c r="AG80" s="59"/>
      <c r="AH80" s="59"/>
      <c r="AI80" s="59"/>
      <c r="AJ80" s="60"/>
      <c r="AK80" s="62"/>
      <c r="AL80" s="62"/>
      <c r="AM80" s="62"/>
      <c r="AN80" s="62"/>
      <c r="AO80" s="62"/>
      <c r="AP80" s="62"/>
      <c r="AQ80" s="63"/>
      <c r="AR80" s="62"/>
      <c r="AS80" s="62"/>
      <c r="AT80" s="63"/>
      <c r="AU80" s="59"/>
      <c r="AV80" s="59"/>
      <c r="AW80" s="59"/>
      <c r="AX80" s="59"/>
      <c r="AY80" s="59"/>
      <c r="AZ80" s="59"/>
      <c r="BA80" s="60"/>
      <c r="BB80" s="64"/>
      <c r="BC80" s="64"/>
      <c r="BD80" s="59"/>
      <c r="BE80" s="59"/>
      <c r="BF80" s="59"/>
      <c r="BG80" s="59"/>
      <c r="BH80" s="59"/>
      <c r="BI80" s="59"/>
      <c r="BJ80" s="59"/>
      <c r="BK80" s="59"/>
      <c r="BL80" s="57"/>
      <c r="BM80" s="57"/>
      <c r="BN80" s="57"/>
      <c r="BO80" s="57"/>
      <c r="BP80" s="57"/>
      <c r="BQ80" s="57"/>
      <c r="BR80" s="57"/>
      <c r="BS80" s="57"/>
      <c r="BT80" s="57"/>
      <c r="BU80" s="57"/>
      <c r="BV80" s="57"/>
      <c r="BW80" s="57"/>
      <c r="BX80" s="57"/>
      <c r="CA80" s="57"/>
      <c r="CB80" s="57"/>
      <c r="CC80" s="57"/>
      <c r="CD80" s="57"/>
      <c r="CE80" s="57"/>
      <c r="CF80" s="57"/>
      <c r="CG80" s="57"/>
      <c r="CH80" s="57"/>
      <c r="CI80" s="57"/>
      <c r="CJ80" s="57"/>
      <c r="CK80" s="57"/>
      <c r="CL80" s="57"/>
      <c r="CP80"/>
      <c r="CQ80"/>
      <c r="CR80"/>
      <c r="CS80"/>
      <c r="CT80"/>
      <c r="CU80"/>
      <c r="CV80"/>
      <c r="CW80"/>
      <c r="CX80"/>
      <c r="CY80"/>
      <c r="CZ80"/>
      <c r="EM80" s="57"/>
      <c r="EN80" s="57"/>
      <c r="EO80" s="57"/>
      <c r="EP80" s="57"/>
      <c r="EQ80" s="57"/>
      <c r="ER80" s="57"/>
      <c r="ES80" s="57"/>
      <c r="ET80" s="57"/>
      <c r="EU80" s="57"/>
      <c r="EV80" s="57"/>
      <c r="EW80" s="57"/>
      <c r="FG80" s="65"/>
      <c r="FH80" s="65"/>
      <c r="FL80" s="57"/>
      <c r="FX80" s="57"/>
      <c r="FY80" s="57"/>
      <c r="FZ80" s="57"/>
      <c r="GA80" s="66"/>
      <c r="GB80" s="66"/>
      <c r="GE80" s="66"/>
      <c r="GG80" s="57"/>
    </row>
    <row r="81" spans="1:189" s="56" customFormat="1" ht="18" customHeight="1" x14ac:dyDescent="0.3">
      <c r="A81" s="56" t="s">
        <v>35</v>
      </c>
      <c r="B81" s="56" t="s">
        <v>1021</v>
      </c>
      <c r="C81" s="57">
        <v>850</v>
      </c>
      <c r="D81" s="57">
        <v>2</v>
      </c>
      <c r="E81" s="56">
        <f t="shared" si="1"/>
        <v>1123.1500000000001</v>
      </c>
      <c r="F81" s="58">
        <v>66.010000000000005</v>
      </c>
      <c r="G81" s="58">
        <v>0.45</v>
      </c>
      <c r="H81" s="58">
        <v>14.07</v>
      </c>
      <c r="I81" s="58">
        <v>2.72</v>
      </c>
      <c r="J81" s="58">
        <v>0.105</v>
      </c>
      <c r="K81" s="58">
        <v>0.79</v>
      </c>
      <c r="L81" s="58">
        <v>3.64</v>
      </c>
      <c r="M81" s="58">
        <v>2.59</v>
      </c>
      <c r="N81" s="58">
        <v>2.5499999999999998</v>
      </c>
      <c r="O81" s="58"/>
      <c r="P81" s="58"/>
      <c r="Q81" s="58">
        <v>7.0749999999999886</v>
      </c>
      <c r="S81" s="58">
        <v>46.37</v>
      </c>
      <c r="T81" s="58">
        <v>1.73</v>
      </c>
      <c r="U81" s="58">
        <v>8.82</v>
      </c>
      <c r="V81" s="58">
        <v>13.25</v>
      </c>
      <c r="W81" s="58">
        <v>0.35</v>
      </c>
      <c r="X81" s="58">
        <v>14.57</v>
      </c>
      <c r="Y81" s="58">
        <v>10.58</v>
      </c>
      <c r="Z81" s="58">
        <v>1.1599999999999999</v>
      </c>
      <c r="AA81" s="58">
        <v>0.32</v>
      </c>
      <c r="AB81" s="58"/>
      <c r="AD81" s="59"/>
      <c r="AE81" s="60"/>
      <c r="AF81" s="61"/>
      <c r="AG81" s="59"/>
      <c r="AH81" s="59"/>
      <c r="AI81" s="59"/>
      <c r="AJ81" s="60"/>
      <c r="AK81" s="62"/>
      <c r="AL81" s="62"/>
      <c r="AM81" s="62"/>
      <c r="AN81" s="62"/>
      <c r="AO81" s="62"/>
      <c r="AP81" s="62"/>
      <c r="AQ81" s="63"/>
      <c r="AR81" s="62"/>
      <c r="AS81" s="62"/>
      <c r="AT81" s="63"/>
      <c r="AU81" s="59"/>
      <c r="AV81" s="59"/>
      <c r="AW81" s="59"/>
      <c r="AX81" s="59"/>
      <c r="AY81" s="59"/>
      <c r="AZ81" s="59"/>
      <c r="BA81" s="60"/>
      <c r="BB81" s="64"/>
      <c r="BC81" s="64"/>
      <c r="BD81" s="59"/>
      <c r="BE81" s="59"/>
      <c r="BF81" s="59"/>
      <c r="BG81" s="59"/>
      <c r="BH81" s="59"/>
      <c r="BI81" s="59"/>
      <c r="BJ81" s="59"/>
      <c r="BK81" s="59"/>
      <c r="BL81" s="57"/>
      <c r="BM81" s="57"/>
      <c r="BN81" s="57"/>
      <c r="BO81" s="57"/>
      <c r="BP81" s="57"/>
      <c r="BQ81" s="57"/>
      <c r="BR81" s="57"/>
      <c r="BS81" s="57"/>
      <c r="BT81" s="57"/>
      <c r="BU81" s="57"/>
      <c r="BV81" s="57"/>
      <c r="BW81" s="57"/>
      <c r="BX81" s="57"/>
      <c r="CA81" s="57"/>
      <c r="CB81" s="57"/>
      <c r="CC81" s="57"/>
      <c r="CD81" s="57"/>
      <c r="CE81" s="57"/>
      <c r="CF81" s="57"/>
      <c r="CG81" s="57"/>
      <c r="CH81" s="57"/>
      <c r="CI81" s="57"/>
      <c r="CJ81" s="57"/>
      <c r="CK81" s="57"/>
      <c r="CL81" s="57"/>
      <c r="CP81"/>
      <c r="CQ81"/>
      <c r="CR81"/>
      <c r="CS81"/>
      <c r="CT81"/>
      <c r="CU81"/>
      <c r="CV81"/>
      <c r="CW81"/>
      <c r="CX81"/>
      <c r="CY81"/>
      <c r="CZ81"/>
      <c r="EM81" s="57"/>
      <c r="EN81" s="57"/>
      <c r="EO81" s="57"/>
      <c r="EP81" s="57"/>
      <c r="EQ81" s="57"/>
      <c r="ER81" s="57"/>
      <c r="ES81" s="57"/>
      <c r="ET81" s="57"/>
      <c r="EU81" s="57"/>
      <c r="EV81" s="57"/>
      <c r="EW81" s="57"/>
      <c r="FG81" s="65"/>
      <c r="FH81" s="65"/>
      <c r="FL81" s="57"/>
      <c r="FX81" s="57"/>
      <c r="FY81" s="57"/>
      <c r="FZ81" s="57"/>
      <c r="GA81" s="66"/>
      <c r="GB81" s="66"/>
      <c r="GE81" s="66"/>
      <c r="GG81" s="57"/>
    </row>
    <row r="82" spans="1:189" s="56" customFormat="1" ht="18" customHeight="1" x14ac:dyDescent="0.3">
      <c r="A82" s="56" t="s">
        <v>1035</v>
      </c>
      <c r="B82" s="56" t="s">
        <v>1021</v>
      </c>
      <c r="C82" s="57">
        <v>940</v>
      </c>
      <c r="D82" s="57">
        <v>2</v>
      </c>
      <c r="E82" s="56">
        <f t="shared" si="1"/>
        <v>1213.1500000000001</v>
      </c>
      <c r="F82" s="58">
        <v>79.489999999999995</v>
      </c>
      <c r="G82" s="58">
        <v>1.03</v>
      </c>
      <c r="H82" s="58">
        <v>12.01</v>
      </c>
      <c r="I82" s="58">
        <v>2.96</v>
      </c>
      <c r="J82" s="58"/>
      <c r="K82" s="58">
        <v>0.77</v>
      </c>
      <c r="L82" s="58">
        <v>1.03</v>
      </c>
      <c r="M82" s="58">
        <v>1.46</v>
      </c>
      <c r="N82" s="58">
        <v>1.2</v>
      </c>
      <c r="O82" s="58"/>
      <c r="P82" s="58">
        <v>0.31</v>
      </c>
      <c r="Q82" s="58">
        <v>1.56</v>
      </c>
      <c r="S82" s="58">
        <v>43.27</v>
      </c>
      <c r="T82" s="58">
        <v>2.0699999999999998</v>
      </c>
      <c r="U82" s="58">
        <v>11.82</v>
      </c>
      <c r="V82" s="58">
        <v>9.76</v>
      </c>
      <c r="W82" s="58">
        <v>0.09</v>
      </c>
      <c r="X82" s="58">
        <v>16.170000000000002</v>
      </c>
      <c r="Y82" s="58">
        <v>11.88</v>
      </c>
      <c r="Z82" s="58">
        <v>2.56</v>
      </c>
      <c r="AA82" s="58">
        <v>0.2</v>
      </c>
      <c r="AB82" s="58"/>
      <c r="AD82" s="59"/>
      <c r="AE82" s="60"/>
      <c r="AF82" s="61"/>
      <c r="AG82" s="59"/>
      <c r="AH82" s="59"/>
      <c r="AI82" s="59"/>
      <c r="AJ82" s="60"/>
      <c r="AK82" s="62"/>
      <c r="AL82" s="62"/>
      <c r="AM82" s="62"/>
      <c r="AN82" s="62"/>
      <c r="AO82" s="62"/>
      <c r="AP82" s="62"/>
      <c r="AQ82" s="63"/>
      <c r="AR82" s="62"/>
      <c r="AS82" s="62"/>
      <c r="AT82" s="63"/>
      <c r="AU82" s="59"/>
      <c r="AV82" s="59"/>
      <c r="AW82" s="59"/>
      <c r="AX82" s="59"/>
      <c r="AY82" s="59"/>
      <c r="AZ82" s="59"/>
      <c r="BA82" s="60"/>
      <c r="BB82" s="64"/>
      <c r="BC82" s="64"/>
      <c r="BD82" s="59"/>
      <c r="BE82" s="59"/>
      <c r="BF82" s="59"/>
      <c r="BG82" s="59"/>
      <c r="BH82" s="59"/>
      <c r="BI82" s="59"/>
      <c r="BJ82" s="59"/>
      <c r="BK82" s="59"/>
      <c r="BL82" s="57"/>
      <c r="BM82" s="57"/>
      <c r="BN82" s="57"/>
      <c r="BO82" s="57"/>
      <c r="BP82" s="57"/>
      <c r="BQ82" s="57"/>
      <c r="BR82" s="57"/>
      <c r="BS82" s="57"/>
      <c r="BT82" s="57"/>
      <c r="BU82" s="57"/>
      <c r="BV82" s="57"/>
      <c r="BW82" s="57"/>
      <c r="BX82" s="57"/>
      <c r="CA82" s="57"/>
      <c r="CB82" s="57"/>
      <c r="CC82" s="57"/>
      <c r="CD82" s="57"/>
      <c r="CE82" s="57"/>
      <c r="CF82" s="57"/>
      <c r="CG82" s="57"/>
      <c r="CH82" s="57"/>
      <c r="CI82" s="57"/>
      <c r="CJ82" s="57"/>
      <c r="CK82" s="57"/>
      <c r="CL82" s="57"/>
      <c r="CP82"/>
      <c r="CQ82"/>
      <c r="CR82"/>
      <c r="CS82"/>
      <c r="CT82"/>
      <c r="CU82"/>
      <c r="CV82"/>
      <c r="CW82"/>
      <c r="CX82"/>
      <c r="CY82"/>
      <c r="CZ82"/>
      <c r="EM82" s="57"/>
      <c r="EN82" s="57"/>
      <c r="EO82" s="57"/>
      <c r="EP82" s="57"/>
      <c r="EQ82" s="57"/>
      <c r="ER82" s="57"/>
      <c r="ES82" s="57"/>
      <c r="ET82" s="57"/>
      <c r="EU82" s="57"/>
      <c r="EV82" s="57"/>
      <c r="EW82" s="57"/>
      <c r="FG82" s="65"/>
      <c r="FH82" s="65"/>
      <c r="FL82" s="57"/>
      <c r="FX82" s="57"/>
      <c r="FY82" s="57"/>
      <c r="FZ82" s="57"/>
      <c r="GA82" s="66"/>
      <c r="GB82" s="66"/>
      <c r="GE82" s="66"/>
      <c r="GG82" s="57"/>
    </row>
    <row r="83" spans="1:189" s="56" customFormat="1" ht="18" customHeight="1" x14ac:dyDescent="0.3">
      <c r="A83" s="56" t="s">
        <v>1035</v>
      </c>
      <c r="B83" s="56" t="s">
        <v>1021</v>
      </c>
      <c r="C83" s="57">
        <v>940</v>
      </c>
      <c r="D83" s="57">
        <v>2.0430000000000001</v>
      </c>
      <c r="E83" s="56">
        <f t="shared" si="1"/>
        <v>1213.1500000000001</v>
      </c>
      <c r="F83" s="58">
        <v>61.9</v>
      </c>
      <c r="G83" s="58">
        <v>0.37</v>
      </c>
      <c r="H83" s="58">
        <v>19.64</v>
      </c>
      <c r="I83" s="58">
        <v>4.3600000000000003</v>
      </c>
      <c r="J83" s="58">
        <v>0.1</v>
      </c>
      <c r="K83" s="58">
        <v>2.4300000000000002</v>
      </c>
      <c r="L83" s="58">
        <v>5.23</v>
      </c>
      <c r="M83" s="58">
        <v>5.17</v>
      </c>
      <c r="N83" s="58">
        <v>0.24</v>
      </c>
      <c r="O83" s="58"/>
      <c r="P83" s="58">
        <v>0.56000000000000005</v>
      </c>
      <c r="Q83" s="58">
        <v>5.36</v>
      </c>
      <c r="S83" s="58">
        <v>44.22</v>
      </c>
      <c r="T83" s="58">
        <v>1.99</v>
      </c>
      <c r="U83" s="58">
        <v>11.7</v>
      </c>
      <c r="V83" s="58">
        <v>9.17</v>
      </c>
      <c r="W83" s="58">
        <v>0.16</v>
      </c>
      <c r="X83" s="58">
        <v>16.14</v>
      </c>
      <c r="Y83" s="58">
        <v>11.1</v>
      </c>
      <c r="Z83" s="58">
        <v>2.75</v>
      </c>
      <c r="AA83" s="58">
        <v>0.06</v>
      </c>
      <c r="AB83" s="58"/>
      <c r="AD83" s="59"/>
      <c r="AE83" s="60"/>
      <c r="AF83" s="61"/>
      <c r="AG83" s="59"/>
      <c r="AH83" s="59"/>
      <c r="AI83" s="59"/>
      <c r="AJ83" s="60"/>
      <c r="AK83" s="62"/>
      <c r="AL83" s="62"/>
      <c r="AM83" s="62"/>
      <c r="AN83" s="62"/>
      <c r="AO83" s="62"/>
      <c r="AP83" s="62"/>
      <c r="AQ83" s="63"/>
      <c r="AR83" s="62"/>
      <c r="AS83" s="62"/>
      <c r="AT83" s="63"/>
      <c r="AU83" s="59"/>
      <c r="AV83" s="59"/>
      <c r="AW83" s="59"/>
      <c r="AX83" s="59"/>
      <c r="AY83" s="59"/>
      <c r="AZ83" s="59"/>
      <c r="BA83" s="60"/>
      <c r="BB83" s="64"/>
      <c r="BC83" s="64"/>
      <c r="BD83" s="59"/>
      <c r="BE83" s="59"/>
      <c r="BF83" s="59"/>
      <c r="BG83" s="59"/>
      <c r="BH83" s="59"/>
      <c r="BI83" s="59"/>
      <c r="BJ83" s="59"/>
      <c r="BK83" s="59"/>
      <c r="BL83" s="57"/>
      <c r="BM83" s="57"/>
      <c r="BN83" s="57"/>
      <c r="BO83" s="57"/>
      <c r="BP83" s="57"/>
      <c r="BQ83" s="57"/>
      <c r="BR83" s="57"/>
      <c r="BS83" s="57"/>
      <c r="BT83" s="57"/>
      <c r="BU83" s="57"/>
      <c r="BV83" s="57"/>
      <c r="BW83" s="57"/>
      <c r="BX83" s="57"/>
      <c r="CA83" s="57"/>
      <c r="CB83" s="57"/>
      <c r="CC83" s="57"/>
      <c r="CD83" s="57"/>
      <c r="CE83" s="57"/>
      <c r="CF83" s="57"/>
      <c r="CG83" s="57"/>
      <c r="CH83" s="57"/>
      <c r="CI83" s="57"/>
      <c r="CJ83" s="57"/>
      <c r="CK83" s="57"/>
      <c r="CL83" s="57"/>
      <c r="CP83"/>
      <c r="CQ83"/>
      <c r="CR83"/>
      <c r="CS83"/>
      <c r="CT83"/>
      <c r="CU83"/>
      <c r="CV83"/>
      <c r="CW83"/>
      <c r="CX83"/>
      <c r="CY83"/>
      <c r="CZ83"/>
      <c r="EM83" s="57"/>
      <c r="EN83" s="57"/>
      <c r="EO83" s="57"/>
      <c r="EP83" s="57"/>
      <c r="EQ83" s="57"/>
      <c r="ER83" s="57"/>
      <c r="ES83" s="57"/>
      <c r="ET83" s="57"/>
      <c r="EU83" s="57"/>
      <c r="EV83" s="57"/>
      <c r="EW83" s="57"/>
      <c r="FG83" s="65"/>
      <c r="FH83" s="65"/>
      <c r="FL83" s="57"/>
      <c r="FX83" s="57"/>
      <c r="FY83" s="57"/>
      <c r="FZ83" s="57"/>
      <c r="GA83" s="66"/>
      <c r="GB83" s="66"/>
      <c r="GE83" s="66"/>
      <c r="GG83" s="57"/>
    </row>
    <row r="84" spans="1:189" s="56" customFormat="1" ht="18" customHeight="1" x14ac:dyDescent="0.3">
      <c r="A84" s="56" t="s">
        <v>1035</v>
      </c>
      <c r="B84" s="56" t="s">
        <v>1021</v>
      </c>
      <c r="C84" s="57">
        <v>940</v>
      </c>
      <c r="D84" s="57">
        <v>2.0430000000000001</v>
      </c>
      <c r="E84" s="56">
        <f t="shared" si="1"/>
        <v>1213.1500000000001</v>
      </c>
      <c r="F84" s="58">
        <v>61.25</v>
      </c>
      <c r="G84" s="58">
        <v>1.1000000000000001</v>
      </c>
      <c r="H84" s="58">
        <v>18.97</v>
      </c>
      <c r="I84" s="58">
        <v>5.69</v>
      </c>
      <c r="J84" s="58"/>
      <c r="K84" s="58">
        <v>2.5</v>
      </c>
      <c r="L84" s="58">
        <v>5.28</v>
      </c>
      <c r="M84" s="58">
        <v>4.58</v>
      </c>
      <c r="N84" s="58">
        <v>0.18</v>
      </c>
      <c r="O84" s="58"/>
      <c r="P84" s="58">
        <v>0.34</v>
      </c>
      <c r="Q84" s="58">
        <v>5.98</v>
      </c>
      <c r="S84" s="58">
        <v>43.69</v>
      </c>
      <c r="T84" s="58">
        <v>2.69</v>
      </c>
      <c r="U84" s="58">
        <v>11.62</v>
      </c>
      <c r="V84" s="58">
        <v>10.25</v>
      </c>
      <c r="W84" s="58">
        <v>0.13</v>
      </c>
      <c r="X84" s="58">
        <v>15.33</v>
      </c>
      <c r="Y84" s="58">
        <v>11.37</v>
      </c>
      <c r="Z84" s="58">
        <v>2.59</v>
      </c>
      <c r="AA84" s="58">
        <v>0.12</v>
      </c>
      <c r="AB84" s="58"/>
      <c r="AD84" s="59"/>
      <c r="AE84" s="60"/>
      <c r="AF84" s="61"/>
      <c r="AG84" s="59"/>
      <c r="AH84" s="59"/>
      <c r="AI84" s="59"/>
      <c r="AJ84" s="60"/>
      <c r="AK84" s="62"/>
      <c r="AL84" s="62"/>
      <c r="AM84" s="62"/>
      <c r="AN84" s="62"/>
      <c r="AO84" s="62"/>
      <c r="AP84" s="62"/>
      <c r="AQ84" s="63"/>
      <c r="AR84" s="62"/>
      <c r="AS84" s="62"/>
      <c r="AT84" s="63"/>
      <c r="AU84" s="59"/>
      <c r="AV84" s="59"/>
      <c r="AW84" s="59"/>
      <c r="AX84" s="59"/>
      <c r="AY84" s="59"/>
      <c r="AZ84" s="59"/>
      <c r="BA84" s="60"/>
      <c r="BB84" s="64"/>
      <c r="BC84" s="64"/>
      <c r="BD84" s="59"/>
      <c r="BE84" s="59"/>
      <c r="BF84" s="59"/>
      <c r="BG84" s="59"/>
      <c r="BH84" s="59"/>
      <c r="BI84" s="59"/>
      <c r="BJ84" s="59"/>
      <c r="BK84" s="59"/>
      <c r="BL84" s="57"/>
      <c r="BM84" s="57"/>
      <c r="BN84" s="57"/>
      <c r="BO84" s="57"/>
      <c r="BP84" s="57"/>
      <c r="BQ84" s="57"/>
      <c r="BR84" s="57"/>
      <c r="BS84" s="57"/>
      <c r="BT84" s="57"/>
      <c r="BU84" s="57"/>
      <c r="BV84" s="57"/>
      <c r="BW84" s="57"/>
      <c r="BX84" s="57"/>
      <c r="CA84" s="57"/>
      <c r="CB84" s="57"/>
      <c r="CC84" s="57"/>
      <c r="CD84" s="57"/>
      <c r="CE84" s="57"/>
      <c r="CF84" s="57"/>
      <c r="CG84" s="57"/>
      <c r="CH84" s="57"/>
      <c r="CI84" s="57"/>
      <c r="CJ84" s="57"/>
      <c r="CK84" s="57"/>
      <c r="CL84" s="57"/>
      <c r="CP84"/>
      <c r="CQ84"/>
      <c r="CR84"/>
      <c r="CS84"/>
      <c r="CT84"/>
      <c r="CU84"/>
      <c r="CV84"/>
      <c r="CW84"/>
      <c r="CX84"/>
      <c r="CY84"/>
      <c r="CZ84"/>
      <c r="EM84" s="57"/>
      <c r="EN84" s="57"/>
      <c r="EO84" s="57"/>
      <c r="EP84" s="57"/>
      <c r="EQ84" s="57"/>
      <c r="ER84" s="57"/>
      <c r="ES84" s="57"/>
      <c r="ET84" s="57"/>
      <c r="EU84" s="57"/>
      <c r="EV84" s="57"/>
      <c r="EW84" s="57"/>
      <c r="FG84" s="65"/>
      <c r="FH84" s="65"/>
      <c r="FL84" s="57"/>
      <c r="FX84" s="57"/>
      <c r="FY84" s="57"/>
      <c r="FZ84" s="57"/>
      <c r="GA84" s="66"/>
      <c r="GB84" s="66"/>
      <c r="GE84" s="66"/>
      <c r="GG84" s="57"/>
    </row>
    <row r="85" spans="1:189" s="56" customFormat="1" ht="18" customHeight="1" x14ac:dyDescent="0.3">
      <c r="A85" s="56" t="s">
        <v>1036</v>
      </c>
      <c r="B85" s="56" t="s">
        <v>1021</v>
      </c>
      <c r="C85" s="57">
        <v>930</v>
      </c>
      <c r="D85" s="57">
        <v>2.08</v>
      </c>
      <c r="E85" s="56">
        <f t="shared" si="1"/>
        <v>1203.1500000000001</v>
      </c>
      <c r="F85" s="58">
        <v>61.1</v>
      </c>
      <c r="G85" s="58">
        <v>0.73</v>
      </c>
      <c r="H85" s="58">
        <v>15.04</v>
      </c>
      <c r="I85" s="58">
        <v>3.8</v>
      </c>
      <c r="J85" s="58">
        <v>0.06</v>
      </c>
      <c r="K85" s="58">
        <v>2.2999999999999998</v>
      </c>
      <c r="L85" s="58">
        <v>5.61</v>
      </c>
      <c r="M85" s="58">
        <v>2.7</v>
      </c>
      <c r="N85" s="58">
        <v>0.68</v>
      </c>
      <c r="O85" s="58">
        <v>0.02</v>
      </c>
      <c r="P85" s="58">
        <v>0.23</v>
      </c>
      <c r="Q85" s="58">
        <f>100-SUM(F85:P85)</f>
        <v>7.7299999999999898</v>
      </c>
      <c r="S85" s="58">
        <v>45.8</v>
      </c>
      <c r="T85" s="58">
        <v>2.6</v>
      </c>
      <c r="U85" s="58">
        <v>9.75</v>
      </c>
      <c r="V85" s="58">
        <v>8.9</v>
      </c>
      <c r="W85" s="58">
        <v>0.11</v>
      </c>
      <c r="X85" s="58">
        <v>16.7</v>
      </c>
      <c r="Y85" s="58">
        <v>10.98</v>
      </c>
      <c r="Z85" s="58">
        <v>2.02</v>
      </c>
      <c r="AA85" s="58">
        <v>0.24</v>
      </c>
      <c r="AB85" s="58"/>
      <c r="AD85" s="59"/>
      <c r="AE85" s="60"/>
      <c r="AF85" s="61"/>
      <c r="AG85" s="59"/>
      <c r="AH85" s="59"/>
      <c r="AI85" s="59"/>
      <c r="AJ85" s="60"/>
      <c r="AK85" s="62"/>
      <c r="AL85" s="62"/>
      <c r="AM85" s="62"/>
      <c r="AN85" s="62"/>
      <c r="AO85" s="62"/>
      <c r="AP85" s="62"/>
      <c r="AQ85" s="63"/>
      <c r="AR85" s="62"/>
      <c r="AS85" s="62"/>
      <c r="AT85" s="63"/>
      <c r="AU85" s="59"/>
      <c r="AV85" s="59"/>
      <c r="AW85" s="59"/>
      <c r="AX85" s="59"/>
      <c r="AY85" s="59"/>
      <c r="AZ85" s="59"/>
      <c r="BA85" s="60"/>
      <c r="BB85" s="64"/>
      <c r="BC85" s="64"/>
      <c r="BD85" s="59"/>
      <c r="BE85" s="59"/>
      <c r="BF85" s="59"/>
      <c r="BG85" s="59"/>
      <c r="BH85" s="59"/>
      <c r="BI85" s="59"/>
      <c r="BJ85" s="59"/>
      <c r="BK85" s="59"/>
      <c r="BL85" s="57"/>
      <c r="BM85" s="57"/>
      <c r="BN85" s="57"/>
      <c r="BO85" s="57"/>
      <c r="BP85" s="57"/>
      <c r="BQ85" s="57"/>
      <c r="BR85" s="57"/>
      <c r="BS85" s="57"/>
      <c r="BT85" s="57"/>
      <c r="BU85" s="57"/>
      <c r="BV85" s="57"/>
      <c r="BW85" s="57"/>
      <c r="BX85" s="57"/>
      <c r="CA85" s="57"/>
      <c r="CB85" s="57"/>
      <c r="CC85" s="57"/>
      <c r="CD85" s="57"/>
      <c r="CE85" s="57"/>
      <c r="CF85" s="57"/>
      <c r="CG85" s="57"/>
      <c r="CH85" s="57"/>
      <c r="CI85" s="57"/>
      <c r="CJ85" s="57"/>
      <c r="CK85" s="57"/>
      <c r="CL85" s="57"/>
      <c r="CP85"/>
      <c r="CQ85"/>
      <c r="CR85"/>
      <c r="CS85"/>
      <c r="CT85"/>
      <c r="CU85"/>
      <c r="CV85"/>
      <c r="CW85"/>
      <c r="CX85"/>
      <c r="CY85"/>
      <c r="CZ85"/>
      <c r="EM85" s="57"/>
      <c r="EN85" s="57"/>
      <c r="EO85" s="57"/>
      <c r="EP85" s="57"/>
      <c r="EQ85" s="57"/>
      <c r="ER85" s="57"/>
      <c r="ES85" s="57"/>
      <c r="ET85" s="57"/>
      <c r="EU85" s="57"/>
      <c r="EV85" s="57"/>
      <c r="EW85" s="57"/>
      <c r="FG85" s="65"/>
      <c r="FH85" s="65"/>
      <c r="FL85" s="57"/>
      <c r="FX85" s="57"/>
      <c r="FY85" s="57"/>
      <c r="FZ85" s="57"/>
      <c r="GA85" s="66"/>
      <c r="GB85" s="66"/>
      <c r="GE85" s="66"/>
      <c r="GG85" s="57"/>
    </row>
    <row r="86" spans="1:189" s="56" customFormat="1" ht="18" customHeight="1" x14ac:dyDescent="0.3">
      <c r="A86" s="56" t="s">
        <v>1037</v>
      </c>
      <c r="B86" s="56" t="s">
        <v>1021</v>
      </c>
      <c r="C86" s="57">
        <v>876</v>
      </c>
      <c r="D86" s="57">
        <v>2.13</v>
      </c>
      <c r="E86" s="56">
        <f t="shared" si="1"/>
        <v>1149.1500000000001</v>
      </c>
      <c r="F86" s="58">
        <v>68.191400000000002</v>
      </c>
      <c r="G86" s="58">
        <v>0.30031999999999998</v>
      </c>
      <c r="H86" s="58">
        <v>14.105700000000001</v>
      </c>
      <c r="I86" s="58">
        <v>2.2148599999999998</v>
      </c>
      <c r="J86" s="58">
        <v>0.18770000000000001</v>
      </c>
      <c r="K86" s="58">
        <v>0.30031999999999998</v>
      </c>
      <c r="L86" s="58">
        <v>3.3504499999999999</v>
      </c>
      <c r="M86" s="58">
        <v>3.3786</v>
      </c>
      <c r="N86" s="58">
        <v>1.81131</v>
      </c>
      <c r="O86" s="58"/>
      <c r="P86" s="58"/>
      <c r="Q86" s="58">
        <v>6.15</v>
      </c>
      <c r="S86" s="58">
        <v>47.08</v>
      </c>
      <c r="T86" s="58">
        <v>1.31</v>
      </c>
      <c r="U86" s="58">
        <v>9.24</v>
      </c>
      <c r="V86" s="58">
        <v>13.9</v>
      </c>
      <c r="W86" s="58">
        <v>0.45</v>
      </c>
      <c r="X86" s="58">
        <v>13.22</v>
      </c>
      <c r="Y86" s="58">
        <v>10.130000000000001</v>
      </c>
      <c r="Z86" s="58">
        <v>1.75</v>
      </c>
      <c r="AA86" s="58">
        <v>0.22</v>
      </c>
      <c r="AB86" s="58"/>
      <c r="AD86" s="59"/>
      <c r="AE86" s="60"/>
      <c r="AF86" s="61"/>
      <c r="AG86" s="59"/>
      <c r="AH86" s="59"/>
      <c r="AI86" s="59"/>
      <c r="AJ86" s="60"/>
      <c r="AK86" s="62"/>
      <c r="AL86" s="62"/>
      <c r="AM86" s="62"/>
      <c r="AN86" s="62"/>
      <c r="AO86" s="62"/>
      <c r="AP86" s="62"/>
      <c r="AQ86" s="63"/>
      <c r="AR86" s="62"/>
      <c r="AS86" s="62"/>
      <c r="AT86" s="63"/>
      <c r="AU86" s="59"/>
      <c r="AV86" s="59"/>
      <c r="AW86" s="59"/>
      <c r="AX86" s="59"/>
      <c r="AY86" s="59"/>
      <c r="AZ86" s="59"/>
      <c r="BA86" s="60"/>
      <c r="BB86" s="64"/>
      <c r="BC86" s="64"/>
      <c r="BD86" s="59"/>
      <c r="BE86" s="59"/>
      <c r="BF86" s="59"/>
      <c r="BG86" s="59"/>
      <c r="BH86" s="59"/>
      <c r="BI86" s="59"/>
      <c r="BJ86" s="59"/>
      <c r="BK86" s="59"/>
      <c r="BL86" s="57"/>
      <c r="BM86" s="57"/>
      <c r="BN86" s="57"/>
      <c r="BO86" s="57"/>
      <c r="BP86" s="57"/>
      <c r="BQ86" s="57"/>
      <c r="BR86" s="57"/>
      <c r="BS86" s="57"/>
      <c r="BT86" s="57"/>
      <c r="BU86" s="57"/>
      <c r="BV86" s="57"/>
      <c r="BW86" s="57"/>
      <c r="BX86" s="57"/>
      <c r="CA86" s="57"/>
      <c r="CB86" s="57"/>
      <c r="CC86" s="57"/>
      <c r="CD86" s="57"/>
      <c r="CE86" s="57"/>
      <c r="CF86" s="57"/>
      <c r="CG86" s="57"/>
      <c r="CH86" s="57"/>
      <c r="CI86" s="57"/>
      <c r="CJ86" s="57"/>
      <c r="CK86" s="57"/>
      <c r="CL86" s="57"/>
      <c r="CP86"/>
      <c r="CQ86"/>
      <c r="CR86"/>
      <c r="CS86"/>
      <c r="CT86"/>
      <c r="CU86"/>
      <c r="CV86"/>
      <c r="CW86"/>
      <c r="CX86"/>
      <c r="CY86"/>
      <c r="CZ86"/>
      <c r="EM86" s="57"/>
      <c r="EN86" s="57"/>
      <c r="EO86" s="57"/>
      <c r="EP86" s="57"/>
      <c r="EQ86" s="57"/>
      <c r="ER86" s="57"/>
      <c r="ES86" s="57"/>
      <c r="ET86" s="57"/>
      <c r="EU86" s="57"/>
      <c r="EV86" s="57"/>
      <c r="EW86" s="57"/>
      <c r="FG86" s="65"/>
      <c r="FH86" s="65"/>
      <c r="FL86" s="57"/>
      <c r="FX86" s="57"/>
      <c r="FY86" s="57"/>
      <c r="FZ86" s="57"/>
      <c r="GA86" s="66"/>
      <c r="GB86" s="66"/>
      <c r="GE86" s="66"/>
      <c r="GG86" s="57"/>
    </row>
    <row r="87" spans="1:189" s="56" customFormat="1" ht="18" customHeight="1" x14ac:dyDescent="0.3">
      <c r="A87" s="56" t="s">
        <v>1038</v>
      </c>
      <c r="B87" s="56" t="s">
        <v>1021</v>
      </c>
      <c r="C87" s="57">
        <v>776</v>
      </c>
      <c r="D87" s="57">
        <v>2.2000000000000002</v>
      </c>
      <c r="E87" s="56">
        <f t="shared" si="1"/>
        <v>1049.1500000000001</v>
      </c>
      <c r="F87" s="58">
        <v>70.467399999999998</v>
      </c>
      <c r="G87" s="58">
        <v>0.24206</v>
      </c>
      <c r="H87" s="58">
        <v>13.071199999999999</v>
      </c>
      <c r="I87" s="58">
        <v>1.1823699999999999</v>
      </c>
      <c r="J87" s="58"/>
      <c r="K87" s="58">
        <v>0.36309000000000002</v>
      </c>
      <c r="L87" s="58">
        <v>1.78752</v>
      </c>
      <c r="M87" s="58">
        <v>3.2864300000000002</v>
      </c>
      <c r="N87" s="58">
        <v>2.6067999999999998</v>
      </c>
      <c r="O87" s="58"/>
      <c r="P87" s="58"/>
      <c r="Q87" s="58">
        <v>6.9</v>
      </c>
      <c r="S87" s="58">
        <v>48</v>
      </c>
      <c r="T87" s="58">
        <v>1.2</v>
      </c>
      <c r="U87" s="58">
        <v>8.6</v>
      </c>
      <c r="V87" s="58">
        <v>12.5</v>
      </c>
      <c r="W87" s="58"/>
      <c r="X87" s="58">
        <v>13.9</v>
      </c>
      <c r="Y87" s="58">
        <v>9.6</v>
      </c>
      <c r="Z87" s="58">
        <v>1.4</v>
      </c>
      <c r="AA87" s="58">
        <v>0.3</v>
      </c>
      <c r="AB87" s="58"/>
      <c r="AD87" s="59"/>
      <c r="AE87" s="60"/>
      <c r="AF87" s="61"/>
      <c r="AG87" s="59"/>
      <c r="AH87" s="59"/>
      <c r="AI87" s="59"/>
      <c r="AJ87" s="60"/>
      <c r="AK87" s="62"/>
      <c r="AL87" s="62"/>
      <c r="AM87" s="62"/>
      <c r="AN87" s="62"/>
      <c r="AO87" s="62"/>
      <c r="AP87" s="62"/>
      <c r="AQ87" s="63"/>
      <c r="AR87" s="62"/>
      <c r="AS87" s="62"/>
      <c r="AT87" s="63"/>
      <c r="AU87" s="59"/>
      <c r="AV87" s="59"/>
      <c r="AW87" s="59"/>
      <c r="AX87" s="59"/>
      <c r="AY87" s="59"/>
      <c r="AZ87" s="59"/>
      <c r="BA87" s="60"/>
      <c r="BB87" s="64"/>
      <c r="BC87" s="64"/>
      <c r="BD87" s="59"/>
      <c r="BE87" s="59"/>
      <c r="BF87" s="59"/>
      <c r="BG87" s="59"/>
      <c r="BH87" s="59"/>
      <c r="BI87" s="59"/>
      <c r="BJ87" s="59"/>
      <c r="BK87" s="59"/>
      <c r="BL87" s="57"/>
      <c r="BM87" s="57"/>
      <c r="BN87" s="57"/>
      <c r="BO87" s="57"/>
      <c r="BP87" s="57"/>
      <c r="BQ87" s="57"/>
      <c r="BR87" s="57"/>
      <c r="BS87" s="57"/>
      <c r="BT87" s="57"/>
      <c r="BU87" s="57"/>
      <c r="BV87" s="57"/>
      <c r="BW87" s="57"/>
      <c r="BX87" s="57"/>
      <c r="CA87" s="57"/>
      <c r="CB87" s="57"/>
      <c r="CC87" s="57"/>
      <c r="CD87" s="57"/>
      <c r="CE87" s="57"/>
      <c r="CF87" s="57"/>
      <c r="CG87" s="57"/>
      <c r="CH87" s="57"/>
      <c r="CI87" s="57"/>
      <c r="CJ87" s="57"/>
      <c r="CK87" s="57"/>
      <c r="CL87" s="57"/>
      <c r="CP87"/>
      <c r="CQ87"/>
      <c r="CR87"/>
      <c r="CS87"/>
      <c r="CT87"/>
      <c r="CU87"/>
      <c r="CV87"/>
      <c r="CW87"/>
      <c r="CX87"/>
      <c r="CY87"/>
      <c r="CZ87"/>
      <c r="EM87" s="57"/>
      <c r="EN87" s="57"/>
      <c r="EO87" s="57"/>
      <c r="EP87" s="57"/>
      <c r="EQ87" s="57"/>
      <c r="ER87" s="57"/>
      <c r="ES87" s="57"/>
      <c r="ET87" s="57"/>
      <c r="EU87" s="57"/>
      <c r="EV87" s="57"/>
      <c r="EW87" s="57"/>
      <c r="FG87" s="65"/>
      <c r="FH87" s="65"/>
      <c r="FL87" s="57"/>
      <c r="FX87" s="57"/>
      <c r="FY87" s="57"/>
      <c r="FZ87" s="57"/>
      <c r="GA87" s="66"/>
      <c r="GB87" s="66"/>
      <c r="GE87" s="66"/>
      <c r="GG87" s="57"/>
    </row>
    <row r="88" spans="1:189" s="56" customFormat="1" ht="18" customHeight="1" x14ac:dyDescent="0.3">
      <c r="A88" s="56" t="s">
        <v>1038</v>
      </c>
      <c r="B88" s="56" t="s">
        <v>1021</v>
      </c>
      <c r="C88" s="57">
        <v>899</v>
      </c>
      <c r="D88" s="57">
        <v>2.2000000000000002</v>
      </c>
      <c r="E88" s="56">
        <f t="shared" si="1"/>
        <v>1172.1500000000001</v>
      </c>
      <c r="F88" s="58">
        <v>63.354500000000002</v>
      </c>
      <c r="G88" s="58">
        <v>0.34447</v>
      </c>
      <c r="H88" s="58">
        <v>15.538399999999999</v>
      </c>
      <c r="I88" s="58">
        <v>3.10954</v>
      </c>
      <c r="J88" s="58"/>
      <c r="K88" s="58">
        <v>1.0054799999999999</v>
      </c>
      <c r="L88" s="58">
        <v>3.68676</v>
      </c>
      <c r="M88" s="58">
        <v>4.2919099999999997</v>
      </c>
      <c r="N88" s="58">
        <v>1.69442</v>
      </c>
      <c r="O88" s="58"/>
      <c r="P88" s="58"/>
      <c r="Q88" s="58">
        <v>6.9</v>
      </c>
      <c r="S88" s="58">
        <v>45.6</v>
      </c>
      <c r="T88" s="58">
        <v>1.9</v>
      </c>
      <c r="U88" s="58">
        <v>10.6</v>
      </c>
      <c r="V88" s="58">
        <v>12.4</v>
      </c>
      <c r="W88" s="58"/>
      <c r="X88" s="58">
        <v>13.9</v>
      </c>
      <c r="Y88" s="58">
        <v>10.8</v>
      </c>
      <c r="Z88" s="58">
        <v>2.2000000000000002</v>
      </c>
      <c r="AA88" s="58">
        <v>0.4</v>
      </c>
      <c r="AB88" s="58"/>
      <c r="AD88" s="59"/>
      <c r="AE88" s="60"/>
      <c r="AF88" s="61"/>
      <c r="AG88" s="59"/>
      <c r="AH88" s="59"/>
      <c r="AI88" s="59"/>
      <c r="AJ88" s="60"/>
      <c r="AK88" s="62"/>
      <c r="AL88" s="62"/>
      <c r="AM88" s="62"/>
      <c r="AN88" s="62"/>
      <c r="AO88" s="62"/>
      <c r="AP88" s="62"/>
      <c r="AQ88" s="63"/>
      <c r="AR88" s="62"/>
      <c r="AS88" s="62"/>
      <c r="AT88" s="63"/>
      <c r="AU88" s="59"/>
      <c r="AV88" s="59"/>
      <c r="AW88" s="59"/>
      <c r="AX88" s="59"/>
      <c r="AY88" s="59"/>
      <c r="AZ88" s="59"/>
      <c r="BA88" s="60"/>
      <c r="BB88" s="64"/>
      <c r="BC88" s="64"/>
      <c r="BD88" s="59"/>
      <c r="BE88" s="59"/>
      <c r="BF88" s="59"/>
      <c r="BG88" s="59"/>
      <c r="BH88" s="59"/>
      <c r="BI88" s="59"/>
      <c r="BJ88" s="59"/>
      <c r="BK88" s="59"/>
      <c r="BL88" s="57"/>
      <c r="BM88" s="57"/>
      <c r="BN88" s="57"/>
      <c r="BO88" s="57"/>
      <c r="BP88" s="57"/>
      <c r="BQ88" s="57"/>
      <c r="BR88" s="57"/>
      <c r="BS88" s="57"/>
      <c r="BT88" s="57"/>
      <c r="BU88" s="57"/>
      <c r="BV88" s="57"/>
      <c r="BW88" s="57"/>
      <c r="BX88" s="57"/>
      <c r="CA88" s="57"/>
      <c r="CB88" s="57"/>
      <c r="CC88" s="57"/>
      <c r="CD88" s="57"/>
      <c r="CE88" s="57"/>
      <c r="CF88" s="57"/>
      <c r="CG88" s="57"/>
      <c r="CH88" s="57"/>
      <c r="CI88" s="57"/>
      <c r="CJ88" s="57"/>
      <c r="CK88" s="57"/>
      <c r="CL88" s="57"/>
      <c r="CP88"/>
      <c r="CQ88"/>
      <c r="CR88"/>
      <c r="CS88"/>
      <c r="CT88"/>
      <c r="CU88"/>
      <c r="CV88"/>
      <c r="CW88"/>
      <c r="CX88"/>
      <c r="CY88"/>
      <c r="CZ88"/>
      <c r="EM88" s="57"/>
      <c r="EN88" s="57"/>
      <c r="EO88" s="57"/>
      <c r="EP88" s="57"/>
      <c r="EQ88" s="57"/>
      <c r="ER88" s="57"/>
      <c r="ES88" s="57"/>
      <c r="ET88" s="57"/>
      <c r="EU88" s="57"/>
      <c r="EV88" s="57"/>
      <c r="EW88" s="57"/>
      <c r="FG88" s="65"/>
      <c r="FH88" s="65"/>
      <c r="FL88" s="57"/>
      <c r="FX88" s="57"/>
      <c r="FY88" s="57"/>
      <c r="FZ88" s="57"/>
      <c r="GA88" s="66"/>
      <c r="GB88" s="66"/>
      <c r="GE88" s="66"/>
      <c r="GG88" s="57"/>
    </row>
    <row r="89" spans="1:189" s="56" customFormat="1" ht="18" customHeight="1" x14ac:dyDescent="0.3">
      <c r="A89" s="56" t="s">
        <v>1025</v>
      </c>
      <c r="B89" s="56" t="s">
        <v>1021</v>
      </c>
      <c r="C89" s="57">
        <v>930</v>
      </c>
      <c r="D89" s="57">
        <v>2.2800000000000002</v>
      </c>
      <c r="E89" s="56">
        <f t="shared" si="1"/>
        <v>1203.1500000000001</v>
      </c>
      <c r="F89" s="58">
        <v>60.22</v>
      </c>
      <c r="G89" s="58">
        <v>0.64</v>
      </c>
      <c r="H89" s="58">
        <v>16.440000000000001</v>
      </c>
      <c r="I89" s="58">
        <v>3.423</v>
      </c>
      <c r="J89" s="58">
        <v>0.04</v>
      </c>
      <c r="K89" s="58">
        <v>2.0499999999999998</v>
      </c>
      <c r="L89" s="58">
        <v>4.62</v>
      </c>
      <c r="M89" s="58">
        <v>4.12</v>
      </c>
      <c r="N89" s="58">
        <v>1.79</v>
      </c>
      <c r="O89" s="58">
        <v>0.03</v>
      </c>
      <c r="P89" s="58"/>
      <c r="Q89" s="58">
        <v>5.8</v>
      </c>
      <c r="S89" s="58">
        <v>45.02</v>
      </c>
      <c r="T89" s="58">
        <v>1.98</v>
      </c>
      <c r="U89" s="58">
        <v>9.4</v>
      </c>
      <c r="V89" s="58">
        <v>5.17</v>
      </c>
      <c r="W89" s="58">
        <v>0.1</v>
      </c>
      <c r="X89" s="58">
        <v>17.21</v>
      </c>
      <c r="Y89" s="58">
        <v>11.27</v>
      </c>
      <c r="Z89" s="58">
        <v>2.08</v>
      </c>
      <c r="AA89" s="58">
        <v>0.39</v>
      </c>
      <c r="AB89" s="58">
        <v>0.08</v>
      </c>
      <c r="AD89" s="59"/>
      <c r="AE89" s="60"/>
      <c r="AF89" s="61"/>
      <c r="AG89" s="59"/>
      <c r="AH89" s="59"/>
      <c r="AI89" s="59"/>
      <c r="AJ89" s="60"/>
      <c r="AK89" s="62"/>
      <c r="AL89" s="62"/>
      <c r="AM89" s="62"/>
      <c r="AN89" s="62"/>
      <c r="AO89" s="62"/>
      <c r="AP89" s="62"/>
      <c r="AQ89" s="63"/>
      <c r="AR89" s="62"/>
      <c r="AS89" s="62"/>
      <c r="AT89" s="63"/>
      <c r="AU89" s="59"/>
      <c r="AV89" s="59"/>
      <c r="AW89" s="59"/>
      <c r="AX89" s="59"/>
      <c r="AY89" s="59"/>
      <c r="AZ89" s="59"/>
      <c r="BA89" s="60"/>
      <c r="BB89" s="64"/>
      <c r="BC89" s="64"/>
      <c r="BD89" s="59"/>
      <c r="BE89" s="59"/>
      <c r="BF89" s="59"/>
      <c r="BG89" s="59"/>
      <c r="BH89" s="59"/>
      <c r="BI89" s="59"/>
      <c r="BJ89" s="59"/>
      <c r="BK89" s="59"/>
      <c r="BL89" s="57"/>
      <c r="BM89" s="57"/>
      <c r="BN89" s="57"/>
      <c r="BO89" s="57"/>
      <c r="BP89" s="57"/>
      <c r="BQ89" s="57"/>
      <c r="BR89" s="57"/>
      <c r="BS89" s="57"/>
      <c r="BT89" s="57"/>
      <c r="BU89" s="57"/>
      <c r="BV89" s="57"/>
      <c r="BW89" s="57"/>
      <c r="BX89" s="57"/>
      <c r="CA89" s="57"/>
      <c r="CB89" s="57"/>
      <c r="CC89" s="57"/>
      <c r="CD89" s="57"/>
      <c r="CE89" s="57"/>
      <c r="CF89" s="57"/>
      <c r="CG89" s="57"/>
      <c r="CH89" s="57"/>
      <c r="CI89" s="57"/>
      <c r="CJ89" s="57"/>
      <c r="CK89" s="57"/>
      <c r="CL89" s="57"/>
      <c r="CP89"/>
      <c r="CQ89"/>
      <c r="CR89"/>
      <c r="CS89"/>
      <c r="CT89"/>
      <c r="CU89"/>
      <c r="CV89"/>
      <c r="CW89"/>
      <c r="CX89"/>
      <c r="CY89"/>
      <c r="CZ89"/>
      <c r="EM89" s="57"/>
      <c r="EN89" s="57"/>
      <c r="EO89" s="57"/>
      <c r="EP89" s="57"/>
      <c r="EQ89" s="57"/>
      <c r="ER89" s="57"/>
      <c r="ES89" s="57"/>
      <c r="ET89" s="57"/>
      <c r="EU89" s="57"/>
      <c r="EV89" s="57"/>
      <c r="EW89" s="57"/>
      <c r="FG89" s="65"/>
      <c r="FH89" s="65"/>
      <c r="FL89" s="57"/>
      <c r="FX89" s="57"/>
      <c r="FY89" s="57"/>
      <c r="FZ89" s="57"/>
      <c r="GA89" s="66"/>
      <c r="GB89" s="66"/>
      <c r="GE89" s="66"/>
      <c r="GG89" s="57"/>
    </row>
    <row r="90" spans="1:189" s="56" customFormat="1" ht="18" customHeight="1" x14ac:dyDescent="0.3">
      <c r="A90" s="56" t="s">
        <v>1026</v>
      </c>
      <c r="B90" s="56" t="s">
        <v>1021</v>
      </c>
      <c r="C90" s="57">
        <v>850</v>
      </c>
      <c r="D90" s="57">
        <v>2.5</v>
      </c>
      <c r="E90" s="56">
        <f t="shared" si="1"/>
        <v>1123.1500000000001</v>
      </c>
      <c r="F90" s="58">
        <v>68.430000000000007</v>
      </c>
      <c r="G90" s="58">
        <v>0.28000000000000003</v>
      </c>
      <c r="H90" s="58">
        <v>14.08</v>
      </c>
      <c r="I90" s="58">
        <v>2.06</v>
      </c>
      <c r="J90" s="58">
        <v>0.06</v>
      </c>
      <c r="K90" s="58">
        <v>0.52</v>
      </c>
      <c r="L90" s="58">
        <v>2.0699999999999998</v>
      </c>
      <c r="M90" s="58">
        <v>4.5999999999999996</v>
      </c>
      <c r="N90" s="58">
        <v>1.96</v>
      </c>
      <c r="O90" s="58"/>
      <c r="P90" s="58"/>
      <c r="Q90" s="58">
        <v>5.7</v>
      </c>
      <c r="S90" s="58">
        <v>45.56</v>
      </c>
      <c r="T90" s="58">
        <v>1.43</v>
      </c>
      <c r="U90" s="58">
        <v>10.4</v>
      </c>
      <c r="V90" s="58">
        <v>12.27</v>
      </c>
      <c r="W90" s="58">
        <v>0.21</v>
      </c>
      <c r="X90" s="58">
        <v>15.15</v>
      </c>
      <c r="Y90" s="58">
        <v>11.03</v>
      </c>
      <c r="Z90" s="58">
        <v>1.89</v>
      </c>
      <c r="AA90" s="58">
        <v>0.25</v>
      </c>
      <c r="AB90" s="58"/>
      <c r="AD90" s="59"/>
      <c r="AE90" s="60"/>
      <c r="AF90" s="61"/>
      <c r="AG90" s="59"/>
      <c r="AH90" s="59"/>
      <c r="AI90" s="59"/>
      <c r="AJ90" s="60"/>
      <c r="AK90" s="62"/>
      <c r="AL90" s="62"/>
      <c r="AM90" s="62"/>
      <c r="AN90" s="62"/>
      <c r="AO90" s="62"/>
      <c r="AP90" s="62"/>
      <c r="AQ90" s="63"/>
      <c r="AR90" s="62"/>
      <c r="AS90" s="62"/>
      <c r="AT90" s="63"/>
      <c r="AU90" s="59"/>
      <c r="AV90" s="59"/>
      <c r="AW90" s="59"/>
      <c r="AX90" s="59"/>
      <c r="AY90" s="59"/>
      <c r="AZ90" s="59"/>
      <c r="BA90" s="60"/>
      <c r="BB90" s="64"/>
      <c r="BC90" s="64"/>
      <c r="BD90" s="59"/>
      <c r="BE90" s="59"/>
      <c r="BF90" s="59"/>
      <c r="BG90" s="59"/>
      <c r="BH90" s="59"/>
      <c r="BI90" s="59"/>
      <c r="BJ90" s="59"/>
      <c r="BK90" s="59"/>
      <c r="BL90" s="57"/>
      <c r="BM90" s="57"/>
      <c r="BN90" s="57"/>
      <c r="BO90" s="57"/>
      <c r="BP90" s="57"/>
      <c r="BQ90" s="57"/>
      <c r="BR90" s="57"/>
      <c r="BS90" s="57"/>
      <c r="BT90" s="57"/>
      <c r="BU90" s="57"/>
      <c r="BV90" s="57"/>
      <c r="BW90" s="57"/>
      <c r="BX90" s="57"/>
      <c r="CA90" s="57"/>
      <c r="CB90" s="57"/>
      <c r="CC90" s="57"/>
      <c r="CD90" s="57"/>
      <c r="CE90" s="57"/>
      <c r="CF90" s="57"/>
      <c r="CG90" s="57"/>
      <c r="CH90" s="57"/>
      <c r="CI90" s="57"/>
      <c r="CJ90" s="57"/>
      <c r="CK90" s="57"/>
      <c r="CL90" s="57"/>
      <c r="CP90"/>
      <c r="CQ90"/>
      <c r="CR90"/>
      <c r="CS90"/>
      <c r="CT90"/>
      <c r="CU90"/>
      <c r="CV90"/>
      <c r="CW90"/>
      <c r="CX90"/>
      <c r="CY90"/>
      <c r="CZ90"/>
      <c r="EM90" s="57"/>
      <c r="EN90" s="57"/>
      <c r="EO90" s="57"/>
      <c r="EP90" s="57"/>
      <c r="EQ90" s="57"/>
      <c r="ER90" s="57"/>
      <c r="ES90" s="57"/>
      <c r="ET90" s="57"/>
      <c r="EU90" s="57"/>
      <c r="EV90" s="57"/>
      <c r="EW90" s="57"/>
      <c r="FG90" s="65"/>
      <c r="FH90" s="65"/>
      <c r="FL90" s="57"/>
      <c r="FX90" s="57"/>
      <c r="FY90" s="57"/>
      <c r="FZ90" s="57"/>
      <c r="GA90" s="66"/>
      <c r="GB90" s="66"/>
      <c r="GE90" s="66"/>
      <c r="GG90" s="57"/>
    </row>
    <row r="91" spans="1:189" s="56" customFormat="1" ht="18" customHeight="1" x14ac:dyDescent="0.3">
      <c r="A91" s="56" t="s">
        <v>1026</v>
      </c>
      <c r="B91" s="56" t="s">
        <v>1021</v>
      </c>
      <c r="C91" s="57">
        <v>850</v>
      </c>
      <c r="D91" s="57">
        <v>2.5</v>
      </c>
      <c r="E91" s="56">
        <f t="shared" si="1"/>
        <v>1123.1500000000001</v>
      </c>
      <c r="F91" s="58">
        <v>70.41</v>
      </c>
      <c r="G91" s="58">
        <v>0.27</v>
      </c>
      <c r="H91" s="58">
        <v>13.41</v>
      </c>
      <c r="I91" s="58">
        <v>1.6</v>
      </c>
      <c r="J91" s="58">
        <v>0.05</v>
      </c>
      <c r="K91" s="58">
        <v>0.41</v>
      </c>
      <c r="L91" s="58">
        <v>1.68</v>
      </c>
      <c r="M91" s="58">
        <v>4.9400000000000004</v>
      </c>
      <c r="N91" s="58">
        <v>2.17</v>
      </c>
      <c r="O91" s="58"/>
      <c r="P91" s="58"/>
      <c r="Q91" s="58">
        <v>4.7</v>
      </c>
      <c r="S91" s="58">
        <v>45.28</v>
      </c>
      <c r="T91" s="58">
        <v>1.65</v>
      </c>
      <c r="U91" s="58">
        <v>9.58</v>
      </c>
      <c r="V91" s="58">
        <v>13.6</v>
      </c>
      <c r="W91" s="58">
        <v>0.27</v>
      </c>
      <c r="X91" s="58">
        <v>14.49</v>
      </c>
      <c r="Y91" s="58">
        <v>10.81</v>
      </c>
      <c r="Z91" s="58">
        <v>1.86</v>
      </c>
      <c r="AA91" s="58">
        <v>0.25</v>
      </c>
      <c r="AB91" s="58"/>
      <c r="AD91" s="59"/>
      <c r="AE91" s="60"/>
      <c r="AF91" s="61"/>
      <c r="AG91" s="59"/>
      <c r="AH91" s="59"/>
      <c r="AI91" s="59"/>
      <c r="AJ91" s="60"/>
      <c r="AK91" s="62"/>
      <c r="AL91" s="62"/>
      <c r="AM91" s="62"/>
      <c r="AN91" s="62"/>
      <c r="AO91" s="62"/>
      <c r="AP91" s="62"/>
      <c r="AQ91" s="63"/>
      <c r="AR91" s="62"/>
      <c r="AS91" s="62"/>
      <c r="AT91" s="63"/>
      <c r="AU91" s="59"/>
      <c r="AV91" s="59"/>
      <c r="AW91" s="59"/>
      <c r="AX91" s="59"/>
      <c r="AY91" s="59"/>
      <c r="AZ91" s="59"/>
      <c r="BA91" s="60"/>
      <c r="BB91" s="64"/>
      <c r="BC91" s="64"/>
      <c r="BD91" s="59"/>
      <c r="BE91" s="59"/>
      <c r="BF91" s="59"/>
      <c r="BG91" s="59"/>
      <c r="BH91" s="59"/>
      <c r="BI91" s="59"/>
      <c r="BJ91" s="59"/>
      <c r="BK91" s="59"/>
      <c r="BL91" s="57"/>
      <c r="BM91" s="57"/>
      <c r="BN91" s="57"/>
      <c r="BO91" s="57"/>
      <c r="BP91" s="57"/>
      <c r="BQ91" s="57"/>
      <c r="BR91" s="57"/>
      <c r="BS91" s="57"/>
      <c r="BT91" s="57"/>
      <c r="BU91" s="57"/>
      <c r="BV91" s="57"/>
      <c r="BW91" s="57"/>
      <c r="BX91" s="57"/>
      <c r="CA91" s="57"/>
      <c r="CB91" s="57"/>
      <c r="CC91" s="57"/>
      <c r="CD91" s="57"/>
      <c r="CE91" s="57"/>
      <c r="CF91" s="57"/>
      <c r="CG91" s="57"/>
      <c r="CH91" s="57"/>
      <c r="CI91" s="57"/>
      <c r="CJ91" s="57"/>
      <c r="CK91" s="57"/>
      <c r="CL91" s="57"/>
      <c r="CP91"/>
      <c r="CQ91"/>
      <c r="CR91"/>
      <c r="CS91"/>
      <c r="CT91"/>
      <c r="CU91"/>
      <c r="CV91"/>
      <c r="CW91"/>
      <c r="CX91"/>
      <c r="CY91"/>
      <c r="CZ91"/>
      <c r="EM91" s="57"/>
      <c r="EN91" s="57"/>
      <c r="EO91" s="57"/>
      <c r="EP91" s="57"/>
      <c r="EQ91" s="57"/>
      <c r="ER91" s="57"/>
      <c r="ES91" s="57"/>
      <c r="ET91" s="57"/>
      <c r="EU91" s="57"/>
      <c r="EV91" s="57"/>
      <c r="EW91" s="57"/>
      <c r="FG91" s="65"/>
      <c r="FH91" s="65"/>
      <c r="FL91" s="57"/>
      <c r="FX91" s="57"/>
      <c r="FY91" s="57"/>
      <c r="FZ91" s="57"/>
      <c r="GA91" s="66"/>
      <c r="GB91" s="66"/>
      <c r="GE91" s="66"/>
      <c r="GG91" s="57"/>
    </row>
    <row r="92" spans="1:189" s="56" customFormat="1" ht="18" customHeight="1" x14ac:dyDescent="0.3">
      <c r="A92" s="56" t="s">
        <v>1026</v>
      </c>
      <c r="B92" s="56" t="s">
        <v>1021</v>
      </c>
      <c r="C92" s="57">
        <v>850</v>
      </c>
      <c r="D92" s="57">
        <v>2.5</v>
      </c>
      <c r="E92" s="56">
        <f t="shared" si="1"/>
        <v>1123.1500000000001</v>
      </c>
      <c r="F92" s="58">
        <v>70.83</v>
      </c>
      <c r="G92" s="58">
        <v>0.31</v>
      </c>
      <c r="H92" s="58">
        <v>13.12</v>
      </c>
      <c r="I92" s="58">
        <v>1.75</v>
      </c>
      <c r="J92" s="58">
        <v>0.06</v>
      </c>
      <c r="K92" s="58">
        <v>0.42</v>
      </c>
      <c r="L92" s="58">
        <v>1.65</v>
      </c>
      <c r="M92" s="58">
        <v>4.49</v>
      </c>
      <c r="N92" s="58">
        <v>2.12</v>
      </c>
      <c r="O92" s="58"/>
      <c r="P92" s="58"/>
      <c r="Q92" s="58">
        <v>5.2499999999999858</v>
      </c>
      <c r="S92" s="58">
        <v>45.43</v>
      </c>
      <c r="T92" s="58">
        <v>1.72</v>
      </c>
      <c r="U92" s="58">
        <v>9.2899999999999991</v>
      </c>
      <c r="V92" s="58">
        <v>15.99</v>
      </c>
      <c r="W92" s="58">
        <v>0.19</v>
      </c>
      <c r="X92" s="58">
        <v>12.86</v>
      </c>
      <c r="Y92" s="58">
        <v>10.66</v>
      </c>
      <c r="Z92" s="58">
        <v>1.87</v>
      </c>
      <c r="AA92" s="58">
        <v>0.34</v>
      </c>
      <c r="AB92" s="58"/>
      <c r="AD92" s="59"/>
      <c r="AE92" s="60"/>
      <c r="AF92" s="61"/>
      <c r="AG92" s="59"/>
      <c r="AH92" s="59"/>
      <c r="AI92" s="59"/>
      <c r="AJ92" s="60"/>
      <c r="AK92" s="62"/>
      <c r="AL92" s="62"/>
      <c r="AM92" s="62"/>
      <c r="AN92" s="62"/>
      <c r="AO92" s="62"/>
      <c r="AP92" s="62"/>
      <c r="AQ92" s="63"/>
      <c r="AR92" s="62"/>
      <c r="AS92" s="62"/>
      <c r="AT92" s="63"/>
      <c r="AU92" s="59"/>
      <c r="AV92" s="59"/>
      <c r="AW92" s="59"/>
      <c r="AX92" s="59"/>
      <c r="AY92" s="59"/>
      <c r="AZ92" s="59"/>
      <c r="BA92" s="60"/>
      <c r="BB92" s="64"/>
      <c r="BC92" s="64"/>
      <c r="BD92" s="59"/>
      <c r="BE92" s="59"/>
      <c r="BF92" s="59"/>
      <c r="BG92" s="59"/>
      <c r="BH92" s="59"/>
      <c r="BI92" s="59"/>
      <c r="BJ92" s="59"/>
      <c r="BK92" s="59"/>
      <c r="BL92" s="57"/>
      <c r="BM92" s="57"/>
      <c r="BN92" s="57"/>
      <c r="BO92" s="57"/>
      <c r="BP92" s="57"/>
      <c r="BQ92" s="57"/>
      <c r="BR92" s="57"/>
      <c r="BS92" s="57"/>
      <c r="BT92" s="57"/>
      <c r="BU92" s="57"/>
      <c r="BV92" s="57"/>
      <c r="BW92" s="57"/>
      <c r="BX92" s="57"/>
      <c r="CA92" s="57"/>
      <c r="CB92" s="57"/>
      <c r="CC92" s="57"/>
      <c r="CD92" s="57"/>
      <c r="CE92" s="57"/>
      <c r="CF92" s="57"/>
      <c r="CG92" s="57"/>
      <c r="CH92" s="57"/>
      <c r="CI92" s="57"/>
      <c r="CJ92" s="57"/>
      <c r="CK92" s="57"/>
      <c r="CL92" s="57"/>
      <c r="CP92"/>
      <c r="CQ92"/>
      <c r="CR92"/>
      <c r="CS92"/>
      <c r="CT92"/>
      <c r="CU92"/>
      <c r="CV92"/>
      <c r="CW92"/>
      <c r="CX92"/>
      <c r="CY92"/>
      <c r="CZ92"/>
      <c r="EM92" s="57"/>
      <c r="EN92" s="57"/>
      <c r="EO92" s="57"/>
      <c r="EP92" s="57"/>
      <c r="EQ92" s="57"/>
      <c r="ER92" s="57"/>
      <c r="ES92" s="57"/>
      <c r="ET92" s="57"/>
      <c r="EU92" s="57"/>
      <c r="EV92" s="57"/>
      <c r="EW92" s="57"/>
      <c r="FG92" s="65"/>
      <c r="FH92" s="65"/>
      <c r="FL92" s="57"/>
      <c r="FX92" s="57"/>
      <c r="FY92" s="57"/>
      <c r="FZ92" s="57"/>
      <c r="GA92" s="66"/>
      <c r="GB92" s="66"/>
      <c r="GE92" s="66"/>
      <c r="GG92" s="57"/>
    </row>
    <row r="93" spans="1:189" s="56" customFormat="1" ht="18" customHeight="1" x14ac:dyDescent="0.3">
      <c r="A93" s="56" t="s">
        <v>1025</v>
      </c>
      <c r="B93" s="56" t="s">
        <v>1021</v>
      </c>
      <c r="C93" s="57">
        <v>950</v>
      </c>
      <c r="D93" s="57">
        <v>2.9659999999999997</v>
      </c>
      <c r="E93" s="56">
        <f t="shared" si="1"/>
        <v>1223.1500000000001</v>
      </c>
      <c r="F93" s="58">
        <v>60.46</v>
      </c>
      <c r="G93" s="58">
        <v>0.45</v>
      </c>
      <c r="H93" s="58">
        <v>16.29</v>
      </c>
      <c r="I93" s="58">
        <v>3.2570000000000001</v>
      </c>
      <c r="J93" s="58">
        <v>0.05</v>
      </c>
      <c r="K93" s="58">
        <v>1.94</v>
      </c>
      <c r="L93" s="58">
        <v>4.42</v>
      </c>
      <c r="M93" s="58">
        <v>4.0199999999999996</v>
      </c>
      <c r="N93" s="58">
        <v>1.8</v>
      </c>
      <c r="O93" s="58">
        <v>0.04</v>
      </c>
      <c r="P93" s="58"/>
      <c r="Q93" s="58">
        <v>6.69</v>
      </c>
      <c r="S93" s="58">
        <v>46.46</v>
      </c>
      <c r="T93" s="58">
        <v>1.74</v>
      </c>
      <c r="U93" s="58">
        <v>9</v>
      </c>
      <c r="V93" s="58">
        <v>5.59</v>
      </c>
      <c r="W93" s="58">
        <v>0.09</v>
      </c>
      <c r="X93" s="58">
        <v>18.190000000000001</v>
      </c>
      <c r="Y93" s="58">
        <v>9.9700000000000006</v>
      </c>
      <c r="Z93" s="58">
        <v>1.95</v>
      </c>
      <c r="AA93" s="58">
        <v>0.33</v>
      </c>
      <c r="AB93" s="58">
        <v>0.27</v>
      </c>
      <c r="AD93" s="59"/>
      <c r="AE93" s="60"/>
      <c r="AF93" s="61"/>
      <c r="AG93" s="59"/>
      <c r="AH93" s="59"/>
      <c r="AI93" s="59"/>
      <c r="AJ93" s="60"/>
      <c r="AK93" s="62"/>
      <c r="AL93" s="62"/>
      <c r="AM93" s="62"/>
      <c r="AN93" s="62"/>
      <c r="AO93" s="62"/>
      <c r="AP93" s="62"/>
      <c r="AQ93" s="63"/>
      <c r="AR93" s="62"/>
      <c r="AS93" s="62"/>
      <c r="AT93" s="63"/>
      <c r="AU93" s="59"/>
      <c r="AV93" s="59"/>
      <c r="AW93" s="59"/>
      <c r="AX93" s="59"/>
      <c r="AY93" s="59"/>
      <c r="AZ93" s="59"/>
      <c r="BA93" s="60"/>
      <c r="BB93" s="64"/>
      <c r="BC93" s="64"/>
      <c r="BD93" s="59"/>
      <c r="BE93" s="59"/>
      <c r="BF93" s="59"/>
      <c r="BG93" s="59"/>
      <c r="BH93" s="59"/>
      <c r="BI93" s="59"/>
      <c r="BJ93" s="59"/>
      <c r="BK93" s="59"/>
      <c r="BL93" s="57"/>
      <c r="BM93" s="57"/>
      <c r="BN93" s="57"/>
      <c r="BO93" s="57"/>
      <c r="BP93" s="57"/>
      <c r="BQ93" s="57"/>
      <c r="BR93" s="57"/>
      <c r="BS93" s="57"/>
      <c r="BT93" s="57"/>
      <c r="BU93" s="57"/>
      <c r="BV93" s="57"/>
      <c r="BW93" s="57"/>
      <c r="BX93" s="57"/>
      <c r="CA93" s="57"/>
      <c r="CB93" s="57"/>
      <c r="CC93" s="57"/>
      <c r="CD93" s="57"/>
      <c r="CE93" s="57"/>
      <c r="CF93" s="57"/>
      <c r="CG93" s="57"/>
      <c r="CH93" s="57"/>
      <c r="CI93" s="57"/>
      <c r="CJ93" s="57"/>
      <c r="CK93" s="57"/>
      <c r="CL93" s="57"/>
      <c r="CP93"/>
      <c r="CQ93"/>
      <c r="CR93"/>
      <c r="CS93"/>
      <c r="CT93"/>
      <c r="CU93"/>
      <c r="CV93"/>
      <c r="CW93"/>
      <c r="CX93"/>
      <c r="CY93"/>
      <c r="CZ93"/>
      <c r="EM93" s="57"/>
      <c r="EN93" s="57"/>
      <c r="EO93" s="57"/>
      <c r="EP93" s="57"/>
      <c r="EQ93" s="57"/>
      <c r="ER93" s="57"/>
      <c r="ES93" s="57"/>
      <c r="ET93" s="57"/>
      <c r="EU93" s="57"/>
      <c r="EV93" s="57"/>
      <c r="EW93" s="57"/>
      <c r="FG93" s="65"/>
      <c r="FH93" s="65"/>
      <c r="FL93" s="57"/>
      <c r="FX93" s="57"/>
      <c r="FY93" s="57"/>
      <c r="FZ93" s="57"/>
      <c r="GA93" s="66"/>
      <c r="GB93" s="66"/>
      <c r="GE93" s="66"/>
      <c r="GG93" s="57"/>
    </row>
    <row r="94" spans="1:189" s="56" customFormat="1" ht="18" customHeight="1" x14ac:dyDescent="0.3">
      <c r="A94" s="56" t="s">
        <v>1039</v>
      </c>
      <c r="B94" s="56" t="s">
        <v>1021</v>
      </c>
      <c r="C94" s="57">
        <v>760</v>
      </c>
      <c r="D94" s="57">
        <v>3</v>
      </c>
      <c r="E94" s="56">
        <f t="shared" si="1"/>
        <v>1033.1500000000001</v>
      </c>
      <c r="F94" s="58">
        <v>59.1</v>
      </c>
      <c r="G94" s="58">
        <v>0.25</v>
      </c>
      <c r="H94" s="58">
        <v>22.73</v>
      </c>
      <c r="I94" s="58">
        <v>1.76</v>
      </c>
      <c r="J94" s="58">
        <v>0.34</v>
      </c>
      <c r="K94" s="58">
        <v>0.11</v>
      </c>
      <c r="L94" s="58">
        <v>0.74</v>
      </c>
      <c r="M94" s="58">
        <v>9.0500000000000007</v>
      </c>
      <c r="N94" s="58">
        <v>5.9</v>
      </c>
      <c r="O94" s="58"/>
      <c r="P94" s="58"/>
      <c r="Q94" s="58">
        <v>1.9999999999996021E-2</v>
      </c>
      <c r="S94" s="58">
        <v>39.1</v>
      </c>
      <c r="T94" s="58">
        <v>2.85</v>
      </c>
      <c r="U94" s="58">
        <v>10.31</v>
      </c>
      <c r="V94" s="58">
        <v>21.09</v>
      </c>
      <c r="W94" s="58">
        <v>2.81</v>
      </c>
      <c r="X94" s="58">
        <v>5.18</v>
      </c>
      <c r="Y94" s="58">
        <v>10.45</v>
      </c>
      <c r="Z94" s="58">
        <v>2.93</v>
      </c>
      <c r="AA94" s="58">
        <v>1.75</v>
      </c>
      <c r="AB94" s="58"/>
      <c r="AD94" s="59"/>
      <c r="AE94" s="60"/>
      <c r="AF94" s="61"/>
      <c r="AG94" s="59"/>
      <c r="AH94" s="59"/>
      <c r="AI94" s="59"/>
      <c r="AJ94" s="60"/>
      <c r="AK94" s="62"/>
      <c r="AL94" s="62"/>
      <c r="AM94" s="62"/>
      <c r="AN94" s="62"/>
      <c r="AO94" s="62"/>
      <c r="AP94" s="62"/>
      <c r="AQ94" s="63"/>
      <c r="AR94" s="62"/>
      <c r="AS94" s="62"/>
      <c r="AT94" s="63"/>
      <c r="AU94" s="59"/>
      <c r="AV94" s="59"/>
      <c r="AW94" s="59"/>
      <c r="AX94" s="59"/>
      <c r="AY94" s="59"/>
      <c r="AZ94" s="59"/>
      <c r="BA94" s="60"/>
      <c r="BB94" s="64"/>
      <c r="BC94" s="64"/>
      <c r="BD94" s="59"/>
      <c r="BE94" s="59"/>
      <c r="BF94" s="59"/>
      <c r="BG94" s="59"/>
      <c r="BH94" s="59"/>
      <c r="BI94" s="59"/>
      <c r="BJ94" s="59"/>
      <c r="BK94" s="59"/>
      <c r="BL94" s="57"/>
      <c r="BM94" s="57"/>
      <c r="BN94" s="57"/>
      <c r="BO94" s="57"/>
      <c r="BP94" s="57"/>
      <c r="BQ94" s="57"/>
      <c r="BR94" s="57"/>
      <c r="BS94" s="57"/>
      <c r="BT94" s="57"/>
      <c r="BU94" s="57"/>
      <c r="BV94" s="57"/>
      <c r="BW94" s="57"/>
      <c r="BX94" s="57"/>
      <c r="CA94" s="57"/>
      <c r="CB94" s="57"/>
      <c r="CC94" s="57"/>
      <c r="CD94" s="57"/>
      <c r="CE94" s="57"/>
      <c r="CF94" s="57"/>
      <c r="CG94" s="57"/>
      <c r="CH94" s="57"/>
      <c r="CI94" s="57"/>
      <c r="CJ94" s="57"/>
      <c r="CK94" s="57"/>
      <c r="CL94" s="57"/>
      <c r="CP94"/>
      <c r="CQ94"/>
      <c r="CR94"/>
      <c r="CS94"/>
      <c r="CT94"/>
      <c r="CU94"/>
      <c r="CV94"/>
      <c r="CW94"/>
      <c r="CX94"/>
      <c r="CY94"/>
      <c r="CZ94"/>
      <c r="EM94" s="57"/>
      <c r="EN94" s="57"/>
      <c r="EO94" s="57"/>
      <c r="EP94" s="57"/>
      <c r="EQ94" s="57"/>
      <c r="ER94" s="57"/>
      <c r="ES94" s="57"/>
      <c r="ET94" s="57"/>
      <c r="EU94" s="57"/>
      <c r="EV94" s="57"/>
      <c r="EW94" s="57"/>
      <c r="FG94" s="65"/>
      <c r="FH94" s="65"/>
      <c r="FL94" s="57"/>
      <c r="FX94" s="57"/>
      <c r="FY94" s="57"/>
      <c r="FZ94" s="57"/>
      <c r="GA94" s="66"/>
      <c r="GB94" s="66"/>
      <c r="GE94" s="66"/>
      <c r="GG94" s="57"/>
    </row>
    <row r="95" spans="1:189" s="56" customFormat="1" ht="18" customHeight="1" x14ac:dyDescent="0.3">
      <c r="A95" s="56" t="s">
        <v>1040</v>
      </c>
      <c r="B95" s="56" t="s">
        <v>1021</v>
      </c>
      <c r="C95" s="57">
        <v>900</v>
      </c>
      <c r="D95" s="57">
        <v>3</v>
      </c>
      <c r="E95" s="56">
        <f t="shared" si="1"/>
        <v>1173.1500000000001</v>
      </c>
      <c r="F95" s="58">
        <v>67.930000000000007</v>
      </c>
      <c r="G95" s="58">
        <v>0.38</v>
      </c>
      <c r="H95" s="58">
        <v>17.760000000000002</v>
      </c>
      <c r="I95" s="58">
        <v>2.2999999999999998</v>
      </c>
      <c r="J95" s="58">
        <v>0.04</v>
      </c>
      <c r="K95" s="58">
        <v>0.8</v>
      </c>
      <c r="L95" s="58">
        <v>4.6500000000000004</v>
      </c>
      <c r="M95" s="58">
        <v>5.05</v>
      </c>
      <c r="N95" s="58">
        <v>1.19</v>
      </c>
      <c r="O95" s="58"/>
      <c r="P95" s="58"/>
      <c r="Q95" s="58">
        <f>IF(100-SUM(F95:P95)&lt;0,0,100-SUM(F95:P95))</f>
        <v>0</v>
      </c>
      <c r="S95" s="58">
        <v>46.72</v>
      </c>
      <c r="T95" s="58">
        <v>1.68</v>
      </c>
      <c r="U95" s="58">
        <v>10.52</v>
      </c>
      <c r="V95" s="58">
        <v>9.32</v>
      </c>
      <c r="W95" s="58">
        <v>0.1</v>
      </c>
      <c r="X95" s="58">
        <v>16.239999999999998</v>
      </c>
      <c r="Y95" s="58">
        <v>11.19</v>
      </c>
      <c r="Z95" s="58">
        <v>1.82</v>
      </c>
      <c r="AA95" s="58">
        <v>0.19</v>
      </c>
      <c r="AB95" s="58">
        <v>0.03</v>
      </c>
      <c r="AD95" s="59"/>
      <c r="AE95" s="60"/>
      <c r="AF95" s="61"/>
      <c r="AG95" s="59"/>
      <c r="AH95" s="59"/>
      <c r="AI95" s="59"/>
      <c r="AJ95" s="60"/>
      <c r="AK95" s="62"/>
      <c r="AL95" s="62"/>
      <c r="AM95" s="62"/>
      <c r="AN95" s="62"/>
      <c r="AO95" s="62"/>
      <c r="AP95" s="62"/>
      <c r="AQ95" s="63"/>
      <c r="AR95" s="62"/>
      <c r="AS95" s="62"/>
      <c r="AT95" s="63"/>
      <c r="AU95" s="59"/>
      <c r="AV95" s="59"/>
      <c r="AW95" s="59"/>
      <c r="AX95" s="59"/>
      <c r="AY95" s="59"/>
      <c r="AZ95" s="59"/>
      <c r="BA95" s="60"/>
      <c r="BB95" s="64"/>
      <c r="BC95" s="64"/>
      <c r="BD95" s="59"/>
      <c r="BE95" s="59"/>
      <c r="BF95" s="59"/>
      <c r="BG95" s="59"/>
      <c r="BH95" s="59"/>
      <c r="BI95" s="59"/>
      <c r="BJ95" s="59"/>
      <c r="BK95" s="59"/>
      <c r="BL95" s="57"/>
      <c r="BM95" s="57"/>
      <c r="BN95" s="57"/>
      <c r="BO95" s="57"/>
      <c r="BP95" s="57"/>
      <c r="BQ95" s="57"/>
      <c r="BR95" s="57"/>
      <c r="BS95" s="57"/>
      <c r="BT95" s="57"/>
      <c r="BU95" s="57"/>
      <c r="BV95" s="57"/>
      <c r="BW95" s="57"/>
      <c r="BX95" s="57"/>
      <c r="CA95" s="57"/>
      <c r="CB95" s="57"/>
      <c r="CC95" s="57"/>
      <c r="CD95" s="57"/>
      <c r="CE95" s="57"/>
      <c r="CF95" s="57"/>
      <c r="CG95" s="57"/>
      <c r="CH95" s="57"/>
      <c r="CI95" s="57"/>
      <c r="CJ95" s="57"/>
      <c r="CK95" s="57"/>
      <c r="CL95" s="57"/>
      <c r="CP95"/>
      <c r="CQ95"/>
      <c r="CR95"/>
      <c r="CS95"/>
      <c r="CT95"/>
      <c r="CU95"/>
      <c r="CV95"/>
      <c r="CW95"/>
      <c r="CX95"/>
      <c r="CY95"/>
      <c r="CZ95"/>
      <c r="EM95" s="57"/>
      <c r="EN95" s="57"/>
      <c r="EO95" s="57"/>
      <c r="EP95" s="57"/>
      <c r="EQ95" s="57"/>
      <c r="ER95" s="57"/>
      <c r="ES95" s="57"/>
      <c r="ET95" s="57"/>
      <c r="EU95" s="57"/>
      <c r="EV95" s="57"/>
      <c r="EW95" s="57"/>
      <c r="FG95" s="65"/>
      <c r="FH95" s="65"/>
      <c r="FL95" s="57"/>
      <c r="FX95" s="57"/>
      <c r="FY95" s="57"/>
      <c r="FZ95" s="57"/>
      <c r="GA95" s="66"/>
      <c r="GB95" s="66"/>
      <c r="GE95" s="66"/>
      <c r="GG95" s="57"/>
    </row>
    <row r="96" spans="1:189" s="56" customFormat="1" ht="18" customHeight="1" x14ac:dyDescent="0.3">
      <c r="A96" s="56" t="s">
        <v>1040</v>
      </c>
      <c r="B96" s="56" t="s">
        <v>1021</v>
      </c>
      <c r="C96" s="57">
        <v>870</v>
      </c>
      <c r="D96" s="57">
        <v>3</v>
      </c>
      <c r="E96" s="56">
        <f t="shared" si="1"/>
        <v>1143.1500000000001</v>
      </c>
      <c r="F96" s="58">
        <v>68.44</v>
      </c>
      <c r="G96" s="58">
        <v>0.42</v>
      </c>
      <c r="H96" s="58">
        <v>17.84</v>
      </c>
      <c r="I96" s="58">
        <v>1.81</v>
      </c>
      <c r="J96" s="58">
        <v>7.0000000000000007E-2</v>
      </c>
      <c r="K96" s="58">
        <v>0.98</v>
      </c>
      <c r="L96" s="58">
        <v>4.24</v>
      </c>
      <c r="M96" s="58">
        <v>4.68</v>
      </c>
      <c r="N96" s="58">
        <v>1.52</v>
      </c>
      <c r="O96" s="58"/>
      <c r="P96" s="58"/>
      <c r="Q96" s="58">
        <v>1.4210854715202004E-14</v>
      </c>
      <c r="S96" s="58">
        <v>47.31</v>
      </c>
      <c r="T96" s="58">
        <v>1.7</v>
      </c>
      <c r="U96" s="58">
        <v>10.39</v>
      </c>
      <c r="V96" s="58">
        <v>8.35</v>
      </c>
      <c r="W96" s="58">
        <v>0.13</v>
      </c>
      <c r="X96" s="58">
        <v>17.02</v>
      </c>
      <c r="Y96" s="58">
        <v>11.03</v>
      </c>
      <c r="Z96" s="58">
        <v>1.86</v>
      </c>
      <c r="AA96" s="58">
        <v>0.19</v>
      </c>
      <c r="AB96" s="58">
        <v>0.03</v>
      </c>
      <c r="AD96" s="59"/>
      <c r="AE96" s="60"/>
      <c r="AF96" s="61"/>
      <c r="AG96" s="59"/>
      <c r="AH96" s="59"/>
      <c r="AI96" s="59"/>
      <c r="AJ96" s="60"/>
      <c r="AK96" s="62"/>
      <c r="AL96" s="62"/>
      <c r="AM96" s="62"/>
      <c r="AN96" s="62"/>
      <c r="AO96" s="62"/>
      <c r="AP96" s="62"/>
      <c r="AQ96" s="63"/>
      <c r="AR96" s="62"/>
      <c r="AS96" s="62"/>
      <c r="AT96" s="63"/>
      <c r="AU96" s="59"/>
      <c r="AV96" s="59"/>
      <c r="AW96" s="59"/>
      <c r="AX96" s="59"/>
      <c r="AY96" s="59"/>
      <c r="AZ96" s="59"/>
      <c r="BA96" s="60"/>
      <c r="BB96" s="64"/>
      <c r="BC96" s="64"/>
      <c r="BD96" s="59"/>
      <c r="BE96" s="59"/>
      <c r="BF96" s="59"/>
      <c r="BG96" s="59"/>
      <c r="BH96" s="59"/>
      <c r="BI96" s="59"/>
      <c r="BJ96" s="59"/>
      <c r="BK96" s="59"/>
      <c r="BL96" s="57"/>
      <c r="BM96" s="57"/>
      <c r="BN96" s="57"/>
      <c r="BO96" s="57"/>
      <c r="BP96" s="57"/>
      <c r="BQ96" s="57"/>
      <c r="BR96" s="57"/>
      <c r="BS96" s="57"/>
      <c r="BT96" s="57"/>
      <c r="BU96" s="57"/>
      <c r="BV96" s="57"/>
      <c r="BW96" s="57"/>
      <c r="BX96" s="57"/>
      <c r="CA96" s="57"/>
      <c r="CB96" s="57"/>
      <c r="CC96" s="57"/>
      <c r="CD96" s="57"/>
      <c r="CE96" s="57"/>
      <c r="CF96" s="57"/>
      <c r="CG96" s="57"/>
      <c r="CH96" s="57"/>
      <c r="CI96" s="57"/>
      <c r="CJ96" s="57"/>
      <c r="CK96" s="57"/>
      <c r="CL96" s="57"/>
      <c r="CP96"/>
      <c r="CQ96"/>
      <c r="CR96"/>
      <c r="CS96"/>
      <c r="CT96"/>
      <c r="CU96"/>
      <c r="CV96"/>
      <c r="CW96"/>
      <c r="CX96"/>
      <c r="CY96"/>
      <c r="CZ96"/>
      <c r="EM96" s="57"/>
      <c r="EN96" s="57"/>
      <c r="EO96" s="57"/>
      <c r="EP96" s="57"/>
      <c r="EQ96" s="57"/>
      <c r="ER96" s="57"/>
      <c r="ES96" s="57"/>
      <c r="ET96" s="57"/>
      <c r="EU96" s="57"/>
      <c r="EV96" s="57"/>
      <c r="EW96" s="57"/>
      <c r="FG96" s="65"/>
      <c r="FH96" s="65"/>
      <c r="FL96" s="57"/>
      <c r="FX96" s="57"/>
      <c r="FY96" s="57"/>
      <c r="FZ96" s="57"/>
      <c r="GA96" s="66"/>
      <c r="GB96" s="66"/>
      <c r="GE96" s="66"/>
      <c r="GG96" s="57"/>
    </row>
    <row r="97" spans="1:189" s="56" customFormat="1" ht="18" customHeight="1" x14ac:dyDescent="0.3">
      <c r="A97" s="56" t="s">
        <v>1040</v>
      </c>
      <c r="B97" s="56" t="s">
        <v>1021</v>
      </c>
      <c r="C97" s="57">
        <v>750</v>
      </c>
      <c r="D97" s="57">
        <v>3</v>
      </c>
      <c r="E97" s="56">
        <f t="shared" si="1"/>
        <v>1023.15</v>
      </c>
      <c r="F97" s="58">
        <v>69.31</v>
      </c>
      <c r="G97" s="58">
        <v>0.33</v>
      </c>
      <c r="H97" s="58">
        <v>16.97</v>
      </c>
      <c r="I97" s="58">
        <v>2.4700000000000002</v>
      </c>
      <c r="J97" s="58">
        <v>7.0000000000000007E-2</v>
      </c>
      <c r="K97" s="58">
        <v>0.83</v>
      </c>
      <c r="L97" s="58">
        <v>3.55</v>
      </c>
      <c r="M97" s="58">
        <v>4</v>
      </c>
      <c r="N97" s="58">
        <v>1.47</v>
      </c>
      <c r="O97" s="58"/>
      <c r="P97" s="58"/>
      <c r="Q97" s="58">
        <v>1.0000000000000142</v>
      </c>
      <c r="S97" s="58">
        <v>45.83</v>
      </c>
      <c r="T97" s="58">
        <v>1.78</v>
      </c>
      <c r="U97" s="58">
        <v>10.36</v>
      </c>
      <c r="V97" s="58">
        <v>11.46</v>
      </c>
      <c r="W97" s="58">
        <v>0.14000000000000001</v>
      </c>
      <c r="X97" s="58">
        <v>15.13</v>
      </c>
      <c r="Y97" s="58">
        <v>10.99</v>
      </c>
      <c r="Z97" s="58">
        <v>1.88</v>
      </c>
      <c r="AA97" s="58">
        <v>0.21</v>
      </c>
      <c r="AB97" s="58">
        <v>0.03</v>
      </c>
      <c r="AD97" s="59"/>
      <c r="AE97" s="60"/>
      <c r="AF97" s="61"/>
      <c r="AG97" s="59"/>
      <c r="AH97" s="59"/>
      <c r="AI97" s="59"/>
      <c r="AJ97" s="60"/>
      <c r="AK97" s="62"/>
      <c r="AL97" s="62"/>
      <c r="AM97" s="62"/>
      <c r="AN97" s="62"/>
      <c r="AO97" s="62"/>
      <c r="AP97" s="62"/>
      <c r="AQ97" s="63"/>
      <c r="AR97" s="62"/>
      <c r="AS97" s="62"/>
      <c r="AT97" s="63"/>
      <c r="AU97" s="59"/>
      <c r="AV97" s="59"/>
      <c r="AW97" s="59"/>
      <c r="AX97" s="59"/>
      <c r="AY97" s="59"/>
      <c r="AZ97" s="59"/>
      <c r="BA97" s="60"/>
      <c r="BB97" s="64"/>
      <c r="BC97" s="64"/>
      <c r="BD97" s="59"/>
      <c r="BE97" s="59"/>
      <c r="BF97" s="59"/>
      <c r="BG97" s="59"/>
      <c r="BH97" s="59"/>
      <c r="BI97" s="59"/>
      <c r="BJ97" s="59"/>
      <c r="BK97" s="59"/>
      <c r="BL97" s="57"/>
      <c r="BM97" s="57"/>
      <c r="BN97" s="57"/>
      <c r="BO97" s="57"/>
      <c r="BP97" s="57"/>
      <c r="BQ97" s="57"/>
      <c r="BR97" s="57"/>
      <c r="BS97" s="57"/>
      <c r="BT97" s="57"/>
      <c r="BU97" s="57"/>
      <c r="BV97" s="57"/>
      <c r="BW97" s="57"/>
      <c r="BX97" s="57"/>
      <c r="CA97" s="57"/>
      <c r="CB97" s="57"/>
      <c r="CC97" s="57"/>
      <c r="CD97" s="57"/>
      <c r="CE97" s="57"/>
      <c r="CF97" s="57"/>
      <c r="CG97" s="57"/>
      <c r="CH97" s="57"/>
      <c r="CI97" s="57"/>
      <c r="CJ97" s="57"/>
      <c r="CK97" s="57"/>
      <c r="CL97" s="57"/>
      <c r="CP97"/>
      <c r="CQ97"/>
      <c r="CR97"/>
      <c r="CS97"/>
      <c r="CT97"/>
      <c r="CU97"/>
      <c r="CV97"/>
      <c r="CW97"/>
      <c r="CX97"/>
      <c r="CY97"/>
      <c r="CZ97"/>
      <c r="EM97" s="57"/>
      <c r="EN97" s="57"/>
      <c r="EO97" s="57"/>
      <c r="EP97" s="57"/>
      <c r="EQ97" s="57"/>
      <c r="ER97" s="57"/>
      <c r="ES97" s="57"/>
      <c r="ET97" s="57"/>
      <c r="EU97" s="57"/>
      <c r="EV97" s="57"/>
      <c r="EW97" s="57"/>
      <c r="FG97" s="65"/>
      <c r="FH97" s="65"/>
      <c r="FL97" s="57"/>
      <c r="FX97" s="57"/>
      <c r="FY97" s="57"/>
      <c r="FZ97" s="57"/>
      <c r="GA97" s="66"/>
      <c r="GB97" s="66"/>
      <c r="GE97" s="66"/>
      <c r="GG97" s="57"/>
    </row>
    <row r="98" spans="1:189" s="56" customFormat="1" ht="18" customHeight="1" x14ac:dyDescent="0.3">
      <c r="A98" s="56" t="s">
        <v>1041</v>
      </c>
      <c r="B98" s="56" t="s">
        <v>1021</v>
      </c>
      <c r="C98" s="57">
        <v>900</v>
      </c>
      <c r="D98" s="57">
        <v>3</v>
      </c>
      <c r="E98" s="56">
        <f t="shared" si="1"/>
        <v>1173.1500000000001</v>
      </c>
      <c r="F98" s="58">
        <v>75.7</v>
      </c>
      <c r="G98" s="58">
        <v>0.36</v>
      </c>
      <c r="H98" s="58">
        <v>12.6</v>
      </c>
      <c r="I98" s="58">
        <v>2.02</v>
      </c>
      <c r="J98" s="58">
        <v>0.18</v>
      </c>
      <c r="K98" s="58">
        <v>0.48</v>
      </c>
      <c r="L98" s="58">
        <v>2.98</v>
      </c>
      <c r="M98" s="58">
        <v>2.6</v>
      </c>
      <c r="N98" s="58">
        <v>2.76</v>
      </c>
      <c r="O98" s="58"/>
      <c r="P98" s="58"/>
      <c r="Q98" s="58">
        <v>5.5</v>
      </c>
      <c r="S98" s="58">
        <v>46.1</v>
      </c>
      <c r="T98" s="58">
        <v>2.0299999999999998</v>
      </c>
      <c r="U98" s="58">
        <v>8.31</v>
      </c>
      <c r="V98" s="58">
        <v>14</v>
      </c>
      <c r="W98" s="58">
        <v>0.49</v>
      </c>
      <c r="X98" s="58">
        <v>13.7</v>
      </c>
      <c r="Y98" s="58">
        <v>11.4</v>
      </c>
      <c r="Z98" s="58">
        <v>1.71</v>
      </c>
      <c r="AA98" s="58">
        <v>0.72</v>
      </c>
      <c r="AB98" s="58"/>
      <c r="AD98" s="59"/>
      <c r="AE98" s="60"/>
      <c r="AF98" s="61"/>
      <c r="AG98" s="59"/>
      <c r="AH98" s="59"/>
      <c r="AI98" s="59"/>
      <c r="AJ98" s="60"/>
      <c r="AK98" s="62"/>
      <c r="AL98" s="62"/>
      <c r="AM98" s="62"/>
      <c r="AN98" s="62"/>
      <c r="AO98" s="62"/>
      <c r="AP98" s="62"/>
      <c r="AQ98" s="63"/>
      <c r="AR98" s="62"/>
      <c r="AS98" s="62"/>
      <c r="AT98" s="63"/>
      <c r="AU98" s="59"/>
      <c r="AV98" s="59"/>
      <c r="AW98" s="59"/>
      <c r="AX98" s="59"/>
      <c r="AY98" s="59"/>
      <c r="AZ98" s="59"/>
      <c r="BA98" s="60"/>
      <c r="BB98" s="64"/>
      <c r="BC98" s="64"/>
      <c r="BD98" s="59"/>
      <c r="BE98" s="59"/>
      <c r="BF98" s="59"/>
      <c r="BG98" s="59"/>
      <c r="BH98" s="59"/>
      <c r="BI98" s="59"/>
      <c r="BJ98" s="59"/>
      <c r="BK98" s="59"/>
      <c r="BL98" s="57"/>
      <c r="BM98" s="57"/>
      <c r="BN98" s="57"/>
      <c r="BO98" s="57"/>
      <c r="BP98" s="57"/>
      <c r="BQ98" s="57"/>
      <c r="BR98" s="57"/>
      <c r="BS98" s="57"/>
      <c r="BT98" s="57"/>
      <c r="BU98" s="57"/>
      <c r="BV98" s="57"/>
      <c r="BW98" s="57"/>
      <c r="BX98" s="57"/>
      <c r="CA98" s="57"/>
      <c r="CB98" s="57"/>
      <c r="CC98" s="57"/>
      <c r="CD98" s="57"/>
      <c r="CE98" s="57"/>
      <c r="CF98" s="57"/>
      <c r="CG98" s="57"/>
      <c r="CH98" s="57"/>
      <c r="CI98" s="57"/>
      <c r="CJ98" s="57"/>
      <c r="CK98" s="57"/>
      <c r="CL98" s="57"/>
      <c r="CP98"/>
      <c r="CQ98"/>
      <c r="CR98"/>
      <c r="CS98"/>
      <c r="CT98"/>
      <c r="CU98"/>
      <c r="CV98"/>
      <c r="CW98"/>
      <c r="CX98"/>
      <c r="CY98"/>
      <c r="CZ98"/>
      <c r="EM98" s="57"/>
      <c r="EN98" s="57"/>
      <c r="EO98" s="57"/>
      <c r="EP98" s="57"/>
      <c r="EQ98" s="57"/>
      <c r="ER98" s="57"/>
      <c r="ES98" s="57"/>
      <c r="ET98" s="57"/>
      <c r="EU98" s="57"/>
      <c r="EV98" s="57"/>
      <c r="EW98" s="57"/>
      <c r="FG98" s="65"/>
      <c r="FH98" s="65"/>
      <c r="FL98" s="57"/>
      <c r="FX98" s="57"/>
      <c r="FY98" s="57"/>
      <c r="FZ98" s="57"/>
      <c r="GA98" s="66"/>
      <c r="GB98" s="66"/>
      <c r="GE98" s="66"/>
      <c r="GG98" s="57"/>
    </row>
    <row r="99" spans="1:189" s="56" customFormat="1" ht="18" customHeight="1" x14ac:dyDescent="0.3">
      <c r="A99" s="56" t="s">
        <v>1041</v>
      </c>
      <c r="B99" s="56" t="s">
        <v>1021</v>
      </c>
      <c r="C99" s="57">
        <v>875</v>
      </c>
      <c r="D99" s="57">
        <v>3</v>
      </c>
      <c r="E99" s="56">
        <f t="shared" si="1"/>
        <v>1148.1500000000001</v>
      </c>
      <c r="F99" s="58">
        <v>74.7</v>
      </c>
      <c r="G99" s="58">
        <v>0.31</v>
      </c>
      <c r="H99" s="58">
        <v>14.9</v>
      </c>
      <c r="I99" s="58">
        <v>1.86</v>
      </c>
      <c r="J99" s="58">
        <v>0.05</v>
      </c>
      <c r="K99" s="58">
        <v>0.41</v>
      </c>
      <c r="L99" s="58">
        <v>2.97</v>
      </c>
      <c r="M99" s="58">
        <v>2.37</v>
      </c>
      <c r="N99" s="58">
        <v>2.2999999999999998</v>
      </c>
      <c r="O99" s="58"/>
      <c r="P99" s="58"/>
      <c r="Q99" s="58">
        <v>2.4</v>
      </c>
      <c r="S99" s="58">
        <v>45.1</v>
      </c>
      <c r="T99" s="58">
        <v>1.78</v>
      </c>
      <c r="U99" s="58">
        <v>8.2799999999999994</v>
      </c>
      <c r="V99" s="58">
        <v>15.7</v>
      </c>
      <c r="W99" s="58">
        <v>0.53</v>
      </c>
      <c r="X99" s="58">
        <v>11.4</v>
      </c>
      <c r="Y99" s="58">
        <v>11.5</v>
      </c>
      <c r="Z99" s="58">
        <v>1.28</v>
      </c>
      <c r="AA99" s="58">
        <v>0.74</v>
      </c>
      <c r="AB99" s="58"/>
      <c r="AD99" s="59"/>
      <c r="AE99" s="60"/>
      <c r="AF99" s="61"/>
      <c r="AG99" s="59"/>
      <c r="AH99" s="59"/>
      <c r="AI99" s="59"/>
      <c r="AJ99" s="60"/>
      <c r="AK99" s="62"/>
      <c r="AL99" s="62"/>
      <c r="AM99" s="62"/>
      <c r="AN99" s="62"/>
      <c r="AO99" s="62"/>
      <c r="AP99" s="62"/>
      <c r="AQ99" s="63"/>
      <c r="AR99" s="62"/>
      <c r="AS99" s="62"/>
      <c r="AT99" s="63"/>
      <c r="AU99" s="59"/>
      <c r="AV99" s="59"/>
      <c r="AW99" s="59"/>
      <c r="AX99" s="59"/>
      <c r="AY99" s="59"/>
      <c r="AZ99" s="59"/>
      <c r="BA99" s="60"/>
      <c r="BB99" s="64"/>
      <c r="BC99" s="64"/>
      <c r="BD99" s="59"/>
      <c r="BE99" s="59"/>
      <c r="BF99" s="59"/>
      <c r="BG99" s="59"/>
      <c r="BH99" s="59"/>
      <c r="BI99" s="59"/>
      <c r="BJ99" s="59"/>
      <c r="BK99" s="59"/>
      <c r="BL99" s="57"/>
      <c r="BM99" s="57"/>
      <c r="BN99" s="57"/>
      <c r="BO99" s="57"/>
      <c r="BP99" s="57"/>
      <c r="BQ99" s="57"/>
      <c r="BR99" s="57"/>
      <c r="BS99" s="57"/>
      <c r="BT99" s="57"/>
      <c r="BU99" s="57"/>
      <c r="BV99" s="57"/>
      <c r="BW99" s="57"/>
      <c r="BX99" s="57"/>
      <c r="CA99" s="57"/>
      <c r="CB99" s="57"/>
      <c r="CC99" s="57"/>
      <c r="CD99" s="57"/>
      <c r="CE99" s="57"/>
      <c r="CF99" s="57"/>
      <c r="CG99" s="57"/>
      <c r="CH99" s="57"/>
      <c r="CI99" s="57"/>
      <c r="CJ99" s="57"/>
      <c r="CK99" s="57"/>
      <c r="CL99" s="57"/>
      <c r="CP99"/>
      <c r="CQ99"/>
      <c r="CR99"/>
      <c r="CS99"/>
      <c r="CT99"/>
      <c r="CU99"/>
      <c r="CV99"/>
      <c r="CW99"/>
      <c r="CX99"/>
      <c r="CY99"/>
      <c r="CZ99"/>
      <c r="EM99" s="57"/>
      <c r="EN99" s="57"/>
      <c r="EO99" s="57"/>
      <c r="EP99" s="57"/>
      <c r="EQ99" s="57"/>
      <c r="ER99" s="57"/>
      <c r="ES99" s="57"/>
      <c r="ET99" s="57"/>
      <c r="EU99" s="57"/>
      <c r="EV99" s="57"/>
      <c r="EW99" s="57"/>
      <c r="FG99" s="65"/>
      <c r="FH99" s="65"/>
      <c r="FL99" s="57"/>
      <c r="FX99" s="57"/>
      <c r="FY99" s="57"/>
      <c r="FZ99" s="57"/>
      <c r="GA99" s="66"/>
      <c r="GB99" s="66"/>
      <c r="GE99" s="66"/>
      <c r="GG99" s="57"/>
    </row>
    <row r="100" spans="1:189" s="56" customFormat="1" ht="18" customHeight="1" x14ac:dyDescent="0.3">
      <c r="A100" s="56" t="s">
        <v>35</v>
      </c>
      <c r="B100" s="56" t="s">
        <v>1021</v>
      </c>
      <c r="C100" s="57">
        <v>850</v>
      </c>
      <c r="D100" s="57">
        <v>3</v>
      </c>
      <c r="E100" s="56">
        <f t="shared" si="1"/>
        <v>1123.1500000000001</v>
      </c>
      <c r="F100" s="58">
        <v>65.91</v>
      </c>
      <c r="G100" s="58">
        <v>0.33</v>
      </c>
      <c r="H100" s="58">
        <v>15.49</v>
      </c>
      <c r="I100" s="58">
        <v>1.81</v>
      </c>
      <c r="J100" s="58">
        <v>7.0000000000000007E-2</v>
      </c>
      <c r="K100" s="58">
        <v>0.23</v>
      </c>
      <c r="L100" s="58">
        <v>3.34</v>
      </c>
      <c r="M100" s="58">
        <v>2.69</v>
      </c>
      <c r="N100" s="58">
        <v>2.35</v>
      </c>
      <c r="O100" s="58"/>
      <c r="P100" s="58"/>
      <c r="Q100" s="58">
        <v>7.7800000000000153</v>
      </c>
      <c r="S100" s="58">
        <v>45.2</v>
      </c>
      <c r="T100" s="58">
        <v>2.2400000000000002</v>
      </c>
      <c r="U100" s="58">
        <v>10.84</v>
      </c>
      <c r="V100" s="58">
        <v>13.86</v>
      </c>
      <c r="W100" s="58">
        <v>0.22</v>
      </c>
      <c r="X100" s="58">
        <v>12.9</v>
      </c>
      <c r="Y100" s="58">
        <v>11.14</v>
      </c>
      <c r="Z100" s="58">
        <v>1.8</v>
      </c>
      <c r="AA100" s="58">
        <v>0.61</v>
      </c>
      <c r="AB100" s="58"/>
      <c r="AD100" s="59"/>
      <c r="AE100" s="60"/>
      <c r="AF100" s="61"/>
      <c r="AG100" s="59"/>
      <c r="AH100" s="59"/>
      <c r="AI100" s="59"/>
      <c r="AJ100" s="60"/>
      <c r="AK100" s="62"/>
      <c r="AL100" s="62"/>
      <c r="AM100" s="62"/>
      <c r="AN100" s="62"/>
      <c r="AO100" s="62"/>
      <c r="AP100" s="62"/>
      <c r="AQ100" s="63"/>
      <c r="AR100" s="62"/>
      <c r="AS100" s="62"/>
      <c r="AT100" s="63"/>
      <c r="AU100" s="59"/>
      <c r="AV100" s="59"/>
      <c r="AW100" s="59"/>
      <c r="AX100" s="59"/>
      <c r="AY100" s="59"/>
      <c r="AZ100" s="59"/>
      <c r="BA100" s="60"/>
      <c r="BB100" s="64"/>
      <c r="BC100" s="64"/>
      <c r="BD100" s="59"/>
      <c r="BE100" s="59"/>
      <c r="BF100" s="59"/>
      <c r="BG100" s="59"/>
      <c r="BH100" s="59"/>
      <c r="BI100" s="59"/>
      <c r="BJ100" s="59"/>
      <c r="BK100" s="59"/>
      <c r="BL100" s="57"/>
      <c r="BM100" s="57"/>
      <c r="BN100" s="57"/>
      <c r="BO100" s="57"/>
      <c r="BP100" s="57"/>
      <c r="BQ100" s="57"/>
      <c r="BR100" s="57"/>
      <c r="BS100" s="57"/>
      <c r="BT100" s="57"/>
      <c r="BU100" s="57"/>
      <c r="BV100" s="57"/>
      <c r="BW100" s="57"/>
      <c r="BX100" s="57"/>
      <c r="CA100" s="57"/>
      <c r="CB100" s="57"/>
      <c r="CC100" s="57"/>
      <c r="CD100" s="57"/>
      <c r="CE100" s="57"/>
      <c r="CF100" s="57"/>
      <c r="CG100" s="57"/>
      <c r="CH100" s="57"/>
      <c r="CI100" s="57"/>
      <c r="CJ100" s="57"/>
      <c r="CK100" s="57"/>
      <c r="CL100" s="57"/>
      <c r="CP100"/>
      <c r="CQ100"/>
      <c r="CR100"/>
      <c r="CS100"/>
      <c r="CT100"/>
      <c r="CU100"/>
      <c r="CV100"/>
      <c r="CW100"/>
      <c r="CX100"/>
      <c r="CY100"/>
      <c r="CZ100"/>
      <c r="EM100" s="57"/>
      <c r="EN100" s="57"/>
      <c r="EO100" s="57"/>
      <c r="EP100" s="57"/>
      <c r="EQ100" s="57"/>
      <c r="ER100" s="57"/>
      <c r="ES100" s="57"/>
      <c r="ET100" s="57"/>
      <c r="EU100" s="57"/>
      <c r="EV100" s="57"/>
      <c r="EW100" s="57"/>
      <c r="FG100" s="65"/>
      <c r="FH100" s="65"/>
      <c r="FL100" s="57"/>
      <c r="FX100" s="57"/>
      <c r="FY100" s="57"/>
      <c r="FZ100" s="57"/>
      <c r="GA100" s="66"/>
      <c r="GB100" s="66"/>
      <c r="GE100" s="66"/>
      <c r="GG100" s="57"/>
    </row>
    <row r="101" spans="1:189" s="56" customFormat="1" ht="18" customHeight="1" x14ac:dyDescent="0.3">
      <c r="A101" s="56" t="s">
        <v>35</v>
      </c>
      <c r="B101" s="56" t="s">
        <v>1021</v>
      </c>
      <c r="C101" s="57">
        <v>850</v>
      </c>
      <c r="D101" s="57">
        <v>3</v>
      </c>
      <c r="E101" s="56">
        <f t="shared" si="1"/>
        <v>1123.1500000000001</v>
      </c>
      <c r="F101" s="58">
        <v>65.61</v>
      </c>
      <c r="G101" s="58">
        <v>0.36</v>
      </c>
      <c r="H101" s="58">
        <v>15.33</v>
      </c>
      <c r="I101" s="58">
        <v>2.69</v>
      </c>
      <c r="J101" s="58">
        <v>0.09</v>
      </c>
      <c r="K101" s="58">
        <v>0.59</v>
      </c>
      <c r="L101" s="58">
        <v>3.55</v>
      </c>
      <c r="M101" s="58">
        <v>3.09</v>
      </c>
      <c r="N101" s="58">
        <v>2.67</v>
      </c>
      <c r="O101" s="58"/>
      <c r="P101" s="58"/>
      <c r="Q101" s="58">
        <v>6.019999999999996</v>
      </c>
      <c r="S101" s="58">
        <v>45.48</v>
      </c>
      <c r="T101" s="58">
        <v>1.74</v>
      </c>
      <c r="U101" s="58">
        <v>10.56</v>
      </c>
      <c r="V101" s="58">
        <v>12.58</v>
      </c>
      <c r="W101" s="58">
        <v>0.22</v>
      </c>
      <c r="X101" s="58">
        <v>13.54</v>
      </c>
      <c r="Y101" s="58">
        <v>11.06</v>
      </c>
      <c r="Z101" s="58">
        <v>1.72</v>
      </c>
      <c r="AA101" s="58">
        <v>0.53</v>
      </c>
      <c r="AB101" s="58"/>
      <c r="AD101" s="59"/>
      <c r="AE101" s="60"/>
      <c r="AF101" s="61"/>
      <c r="AG101" s="59"/>
      <c r="AH101" s="59"/>
      <c r="AI101" s="59"/>
      <c r="AJ101" s="60"/>
      <c r="AK101" s="62"/>
      <c r="AL101" s="62"/>
      <c r="AM101" s="62"/>
      <c r="AN101" s="62"/>
      <c r="AO101" s="62"/>
      <c r="AP101" s="62"/>
      <c r="AQ101" s="63"/>
      <c r="AR101" s="62"/>
      <c r="AS101" s="62"/>
      <c r="AT101" s="63"/>
      <c r="AU101" s="59"/>
      <c r="AV101" s="59"/>
      <c r="AW101" s="59"/>
      <c r="AX101" s="59"/>
      <c r="AY101" s="59"/>
      <c r="AZ101" s="59"/>
      <c r="BA101" s="60"/>
      <c r="BB101" s="64"/>
      <c r="BC101" s="64"/>
      <c r="BD101" s="59"/>
      <c r="BE101" s="59"/>
      <c r="BF101" s="59"/>
      <c r="BG101" s="59"/>
      <c r="BH101" s="59"/>
      <c r="BI101" s="59"/>
      <c r="BJ101" s="59"/>
      <c r="BK101" s="59"/>
      <c r="BL101" s="57"/>
      <c r="BM101" s="57"/>
      <c r="BN101" s="57"/>
      <c r="BO101" s="57"/>
      <c r="BP101" s="57"/>
      <c r="BQ101" s="57"/>
      <c r="BR101" s="57"/>
      <c r="BS101" s="57"/>
      <c r="BT101" s="57"/>
      <c r="BU101" s="57"/>
      <c r="BV101" s="57"/>
      <c r="BW101" s="57"/>
      <c r="BX101" s="57"/>
      <c r="CA101" s="57"/>
      <c r="CB101" s="57"/>
      <c r="CC101" s="57"/>
      <c r="CD101" s="57"/>
      <c r="CE101" s="57"/>
      <c r="CF101" s="57"/>
      <c r="CG101" s="57"/>
      <c r="CH101" s="57"/>
      <c r="CI101" s="57"/>
      <c r="CJ101" s="57"/>
      <c r="CK101" s="57"/>
      <c r="CL101" s="57"/>
      <c r="CP101"/>
      <c r="CQ101"/>
      <c r="CR101"/>
      <c r="CS101"/>
      <c r="CT101"/>
      <c r="CU101"/>
      <c r="CV101"/>
      <c r="CW101"/>
      <c r="CX101"/>
      <c r="CY101"/>
      <c r="CZ101"/>
      <c r="EM101" s="57"/>
      <c r="EN101" s="57"/>
      <c r="EO101" s="57"/>
      <c r="EP101" s="57"/>
      <c r="EQ101" s="57"/>
      <c r="ER101" s="57"/>
      <c r="ES101" s="57"/>
      <c r="ET101" s="57"/>
      <c r="EU101" s="57"/>
      <c r="EV101" s="57"/>
      <c r="EW101" s="57"/>
      <c r="FG101" s="65"/>
      <c r="FH101" s="65"/>
      <c r="FL101" s="57"/>
      <c r="FX101" s="57"/>
      <c r="FY101" s="57"/>
      <c r="FZ101" s="57"/>
      <c r="GA101" s="66"/>
      <c r="GB101" s="66"/>
      <c r="GE101" s="66"/>
      <c r="GG101" s="57"/>
    </row>
    <row r="102" spans="1:189" s="56" customFormat="1" ht="18" customHeight="1" x14ac:dyDescent="0.3">
      <c r="A102" s="56" t="s">
        <v>35</v>
      </c>
      <c r="B102" s="56" t="s">
        <v>1021</v>
      </c>
      <c r="C102" s="57">
        <v>850</v>
      </c>
      <c r="D102" s="57">
        <v>3</v>
      </c>
      <c r="E102" s="56">
        <f t="shared" si="1"/>
        <v>1123.1500000000001</v>
      </c>
      <c r="F102" s="58">
        <v>66.5</v>
      </c>
      <c r="G102" s="58">
        <v>0.32</v>
      </c>
      <c r="H102" s="58">
        <v>14.97</v>
      </c>
      <c r="I102" s="58">
        <v>2.59</v>
      </c>
      <c r="J102" s="58">
        <v>0.06</v>
      </c>
      <c r="K102" s="58">
        <v>0.59</v>
      </c>
      <c r="L102" s="58">
        <v>3.11</v>
      </c>
      <c r="M102" s="58">
        <v>3.13</v>
      </c>
      <c r="N102" s="58">
        <v>2.76</v>
      </c>
      <c r="O102" s="58"/>
      <c r="P102" s="58"/>
      <c r="Q102" s="58">
        <v>5.9699999999999989</v>
      </c>
      <c r="S102" s="58">
        <v>47.85</v>
      </c>
      <c r="T102" s="58">
        <v>1.1000000000000001</v>
      </c>
      <c r="U102" s="58">
        <v>8.26</v>
      </c>
      <c r="V102" s="58">
        <v>14.07</v>
      </c>
      <c r="W102" s="58">
        <v>0.46</v>
      </c>
      <c r="X102" s="58">
        <v>13.99</v>
      </c>
      <c r="Y102" s="58">
        <v>11.07</v>
      </c>
      <c r="Z102" s="58">
        <v>1.34</v>
      </c>
      <c r="AA102" s="58">
        <v>0.53</v>
      </c>
      <c r="AB102" s="58"/>
      <c r="AD102" s="59"/>
      <c r="AE102" s="60"/>
      <c r="AF102" s="61"/>
      <c r="AG102" s="59"/>
      <c r="AH102" s="59"/>
      <c r="AI102" s="59"/>
      <c r="AJ102" s="60"/>
      <c r="AK102" s="62"/>
      <c r="AL102" s="62"/>
      <c r="AM102" s="62"/>
      <c r="AN102" s="62"/>
      <c r="AO102" s="62"/>
      <c r="AP102" s="62"/>
      <c r="AQ102" s="63"/>
      <c r="AR102" s="62"/>
      <c r="AS102" s="62"/>
      <c r="AT102" s="63"/>
      <c r="AU102" s="59"/>
      <c r="AV102" s="59"/>
      <c r="AW102" s="59"/>
      <c r="AX102" s="59"/>
      <c r="AY102" s="59"/>
      <c r="AZ102" s="59"/>
      <c r="BA102" s="60"/>
      <c r="BB102" s="64"/>
      <c r="BC102" s="64"/>
      <c r="BD102" s="59"/>
      <c r="BE102" s="59"/>
      <c r="BF102" s="59"/>
      <c r="BG102" s="59"/>
      <c r="BH102" s="59"/>
      <c r="BI102" s="59"/>
      <c r="BJ102" s="59"/>
      <c r="BK102" s="59"/>
      <c r="BL102" s="57"/>
      <c r="BM102" s="57"/>
      <c r="BN102" s="57"/>
      <c r="BO102" s="57"/>
      <c r="BP102" s="57"/>
      <c r="BQ102" s="57"/>
      <c r="BR102" s="57"/>
      <c r="BS102" s="57"/>
      <c r="BT102" s="57"/>
      <c r="BU102" s="57"/>
      <c r="BV102" s="57"/>
      <c r="BW102" s="57"/>
      <c r="BX102" s="57"/>
      <c r="CA102" s="57"/>
      <c r="CB102" s="57"/>
      <c r="CC102" s="57"/>
      <c r="CD102" s="57"/>
      <c r="CE102" s="57"/>
      <c r="CF102" s="57"/>
      <c r="CG102" s="57"/>
      <c r="CH102" s="57"/>
      <c r="CI102" s="57"/>
      <c r="CJ102" s="57"/>
      <c r="CK102" s="57"/>
      <c r="CL102" s="57"/>
      <c r="CP102"/>
      <c r="CQ102"/>
      <c r="CR102"/>
      <c r="CS102"/>
      <c r="CT102"/>
      <c r="CU102"/>
      <c r="CV102"/>
      <c r="CW102"/>
      <c r="CX102"/>
      <c r="CY102"/>
      <c r="CZ102"/>
      <c r="EM102" s="57"/>
      <c r="EN102" s="57"/>
      <c r="EO102" s="57"/>
      <c r="EP102" s="57"/>
      <c r="EQ102" s="57"/>
      <c r="ER102" s="57"/>
      <c r="ES102" s="57"/>
      <c r="ET102" s="57"/>
      <c r="EU102" s="57"/>
      <c r="EV102" s="57"/>
      <c r="EW102" s="57"/>
      <c r="FG102" s="65"/>
      <c r="FH102" s="65"/>
      <c r="FL102" s="57"/>
      <c r="FX102" s="57"/>
      <c r="FY102" s="57"/>
      <c r="FZ102" s="57"/>
      <c r="GA102" s="66"/>
      <c r="GB102" s="66"/>
      <c r="GE102" s="66"/>
      <c r="GG102" s="57"/>
    </row>
    <row r="103" spans="1:189" s="56" customFormat="1" ht="18" customHeight="1" x14ac:dyDescent="0.3">
      <c r="A103" s="56" t="s">
        <v>35</v>
      </c>
      <c r="B103" s="56" t="s">
        <v>1021</v>
      </c>
      <c r="C103" s="57">
        <v>850</v>
      </c>
      <c r="D103" s="57">
        <v>3</v>
      </c>
      <c r="E103" s="56">
        <f t="shared" si="1"/>
        <v>1123.1500000000001</v>
      </c>
      <c r="F103" s="58">
        <v>67.19</v>
      </c>
      <c r="G103" s="58">
        <v>0.27</v>
      </c>
      <c r="H103" s="58">
        <v>14.19</v>
      </c>
      <c r="I103" s="58">
        <v>2.2000000000000002</v>
      </c>
      <c r="J103" s="58">
        <v>0.09</v>
      </c>
      <c r="K103" s="58">
        <v>0.38</v>
      </c>
      <c r="L103" s="58">
        <v>3.08</v>
      </c>
      <c r="M103" s="58">
        <v>2.85</v>
      </c>
      <c r="N103" s="58">
        <v>2.83</v>
      </c>
      <c r="O103" s="58"/>
      <c r="P103" s="58"/>
      <c r="Q103" s="58">
        <v>6.9200000000000159</v>
      </c>
      <c r="S103" s="58">
        <v>45.96</v>
      </c>
      <c r="T103" s="58">
        <v>2.31</v>
      </c>
      <c r="U103" s="58">
        <v>10.43</v>
      </c>
      <c r="V103" s="58">
        <v>13.82</v>
      </c>
      <c r="W103" s="58">
        <v>0.23</v>
      </c>
      <c r="X103" s="58">
        <v>13.17</v>
      </c>
      <c r="Y103" s="58">
        <v>10.33</v>
      </c>
      <c r="Z103" s="58">
        <v>1.75</v>
      </c>
      <c r="AA103" s="58">
        <v>0.55000000000000004</v>
      </c>
      <c r="AB103" s="58"/>
      <c r="AD103" s="59"/>
      <c r="AE103" s="60"/>
      <c r="AF103" s="61"/>
      <c r="AG103" s="59"/>
      <c r="AH103" s="59"/>
      <c r="AI103" s="59"/>
      <c r="AJ103" s="60"/>
      <c r="AK103" s="62"/>
      <c r="AL103" s="62"/>
      <c r="AM103" s="62"/>
      <c r="AN103" s="62"/>
      <c r="AO103" s="62"/>
      <c r="AP103" s="62"/>
      <c r="AQ103" s="63"/>
      <c r="AR103" s="62"/>
      <c r="AS103" s="62"/>
      <c r="AT103" s="63"/>
      <c r="AU103" s="59"/>
      <c r="AV103" s="59"/>
      <c r="AW103" s="59"/>
      <c r="AX103" s="59"/>
      <c r="AY103" s="59"/>
      <c r="AZ103" s="59"/>
      <c r="BA103" s="60"/>
      <c r="BB103" s="64"/>
      <c r="BC103" s="64"/>
      <c r="BD103" s="59"/>
      <c r="BE103" s="59"/>
      <c r="BF103" s="59"/>
      <c r="BG103" s="59"/>
      <c r="BH103" s="59"/>
      <c r="BI103" s="59"/>
      <c r="BJ103" s="59"/>
      <c r="BK103" s="59"/>
      <c r="BL103" s="57"/>
      <c r="BM103" s="57"/>
      <c r="BN103" s="57"/>
      <c r="BO103" s="57"/>
      <c r="BP103" s="57"/>
      <c r="BQ103" s="57"/>
      <c r="BR103" s="57"/>
      <c r="BS103" s="57"/>
      <c r="BT103" s="57"/>
      <c r="BU103" s="57"/>
      <c r="BV103" s="57"/>
      <c r="BW103" s="57"/>
      <c r="BX103" s="57"/>
      <c r="CA103" s="57"/>
      <c r="CB103" s="57"/>
      <c r="CC103" s="57"/>
      <c r="CD103" s="57"/>
      <c r="CE103" s="57"/>
      <c r="CF103" s="57"/>
      <c r="CG103" s="57"/>
      <c r="CH103" s="57"/>
      <c r="CI103" s="57"/>
      <c r="CJ103" s="57"/>
      <c r="CK103" s="57"/>
      <c r="CL103" s="57"/>
      <c r="CP103"/>
      <c r="CQ103"/>
      <c r="CR103"/>
      <c r="CS103"/>
      <c r="CT103"/>
      <c r="CU103"/>
      <c r="CV103"/>
      <c r="CW103"/>
      <c r="CX103"/>
      <c r="CY103"/>
      <c r="CZ103"/>
      <c r="EM103" s="57"/>
      <c r="EN103" s="57"/>
      <c r="EO103" s="57"/>
      <c r="EP103" s="57"/>
      <c r="EQ103" s="57"/>
      <c r="ER103" s="57"/>
      <c r="ES103" s="57"/>
      <c r="ET103" s="57"/>
      <c r="EU103" s="57"/>
      <c r="EV103" s="57"/>
      <c r="EW103" s="57"/>
      <c r="FG103" s="65"/>
      <c r="FH103" s="65"/>
      <c r="FL103" s="57"/>
      <c r="FX103" s="57"/>
      <c r="FY103" s="57"/>
      <c r="FZ103" s="57"/>
      <c r="GA103" s="66"/>
      <c r="GB103" s="66"/>
      <c r="GE103" s="66"/>
      <c r="GG103" s="57"/>
    </row>
    <row r="104" spans="1:189" s="56" customFormat="1" ht="18" customHeight="1" x14ac:dyDescent="0.3">
      <c r="A104" s="56" t="s">
        <v>35</v>
      </c>
      <c r="B104" s="56" t="s">
        <v>1021</v>
      </c>
      <c r="C104" s="57">
        <v>800</v>
      </c>
      <c r="D104" s="57">
        <v>3</v>
      </c>
      <c r="E104" s="56">
        <f t="shared" si="1"/>
        <v>1073.1500000000001</v>
      </c>
      <c r="F104" s="58">
        <v>72.739999999999995</v>
      </c>
      <c r="G104" s="58">
        <v>0.15</v>
      </c>
      <c r="H104" s="58">
        <v>12.39</v>
      </c>
      <c r="I104" s="58">
        <v>1.75</v>
      </c>
      <c r="J104" s="58">
        <v>0.04</v>
      </c>
      <c r="K104" s="58">
        <v>0.19</v>
      </c>
      <c r="L104" s="58">
        <v>1.72</v>
      </c>
      <c r="M104" s="58">
        <v>2.63</v>
      </c>
      <c r="N104" s="58">
        <v>3.99</v>
      </c>
      <c r="O104" s="58"/>
      <c r="P104" s="58"/>
      <c r="Q104" s="58">
        <v>4.4000000000000057</v>
      </c>
      <c r="S104" s="58">
        <v>47.44</v>
      </c>
      <c r="T104" s="58">
        <v>1.48</v>
      </c>
      <c r="U104" s="58">
        <v>7.93</v>
      </c>
      <c r="V104" s="58">
        <v>20.97</v>
      </c>
      <c r="W104" s="58">
        <v>0.28999999999999998</v>
      </c>
      <c r="X104" s="58">
        <v>10.67</v>
      </c>
      <c r="Y104" s="58">
        <v>8.7780000000000005</v>
      </c>
      <c r="Z104" s="58">
        <v>1.34</v>
      </c>
      <c r="AA104" s="58">
        <v>0.52</v>
      </c>
      <c r="AB104" s="58"/>
      <c r="AD104" s="59"/>
      <c r="AE104" s="60"/>
      <c r="AF104" s="61"/>
      <c r="AG104" s="59"/>
      <c r="AH104" s="59"/>
      <c r="AI104" s="59"/>
      <c r="AJ104" s="60"/>
      <c r="AK104" s="62"/>
      <c r="AL104" s="62"/>
      <c r="AM104" s="62"/>
      <c r="AN104" s="62"/>
      <c r="AO104" s="62"/>
      <c r="AP104" s="62"/>
      <c r="AQ104" s="63"/>
      <c r="AR104" s="62"/>
      <c r="AS104" s="62"/>
      <c r="AT104" s="63"/>
      <c r="AU104" s="59"/>
      <c r="AV104" s="59"/>
      <c r="AW104" s="59"/>
      <c r="AX104" s="59"/>
      <c r="AY104" s="59"/>
      <c r="AZ104" s="59"/>
      <c r="BA104" s="60"/>
      <c r="BB104" s="64"/>
      <c r="BC104" s="64"/>
      <c r="BD104" s="59"/>
      <c r="BE104" s="59"/>
      <c r="BF104" s="59"/>
      <c r="BG104" s="59"/>
      <c r="BH104" s="59"/>
      <c r="BI104" s="59"/>
      <c r="BJ104" s="59"/>
      <c r="BK104" s="59"/>
      <c r="BL104" s="57"/>
      <c r="BM104" s="57"/>
      <c r="BN104" s="57"/>
      <c r="BO104" s="57"/>
      <c r="BP104" s="57"/>
      <c r="BQ104" s="57"/>
      <c r="BR104" s="57"/>
      <c r="BS104" s="57"/>
      <c r="BT104" s="57"/>
      <c r="BU104" s="57"/>
      <c r="BV104" s="57"/>
      <c r="BW104" s="57"/>
      <c r="BX104" s="57"/>
      <c r="CA104" s="57"/>
      <c r="CB104" s="57"/>
      <c r="CC104" s="57"/>
      <c r="CD104" s="57"/>
      <c r="CE104" s="57"/>
      <c r="CF104" s="57"/>
      <c r="CG104" s="57"/>
      <c r="CH104" s="57"/>
      <c r="CI104" s="57"/>
      <c r="CJ104" s="57"/>
      <c r="CK104" s="57"/>
      <c r="CL104" s="57"/>
      <c r="CP104"/>
      <c r="CQ104"/>
      <c r="CR104"/>
      <c r="CS104"/>
      <c r="CT104"/>
      <c r="CU104"/>
      <c r="CV104"/>
      <c r="CW104"/>
      <c r="CX104"/>
      <c r="CY104"/>
      <c r="CZ104"/>
      <c r="EM104" s="57"/>
      <c r="EN104" s="57"/>
      <c r="EO104" s="57"/>
      <c r="EP104" s="57"/>
      <c r="EQ104" s="57"/>
      <c r="ER104" s="57"/>
      <c r="ES104" s="57"/>
      <c r="ET104" s="57"/>
      <c r="EU104" s="57"/>
      <c r="EV104" s="57"/>
      <c r="EW104" s="57"/>
      <c r="FG104" s="65"/>
      <c r="FH104" s="65"/>
      <c r="FL104" s="57"/>
      <c r="FX104" s="57"/>
      <c r="FY104" s="57"/>
      <c r="FZ104" s="57"/>
      <c r="GA104" s="66"/>
      <c r="GB104" s="66"/>
      <c r="GE104" s="66"/>
      <c r="GG104" s="57"/>
    </row>
    <row r="105" spans="1:189" s="56" customFormat="1" ht="18" customHeight="1" x14ac:dyDescent="0.3">
      <c r="A105" s="56" t="s">
        <v>35</v>
      </c>
      <c r="B105" s="56" t="s">
        <v>1021</v>
      </c>
      <c r="C105" s="57">
        <v>850</v>
      </c>
      <c r="D105" s="57">
        <v>3</v>
      </c>
      <c r="E105" s="56">
        <f t="shared" si="1"/>
        <v>1123.1500000000001</v>
      </c>
      <c r="F105" s="58">
        <v>65.11</v>
      </c>
      <c r="G105" s="58">
        <v>0.19</v>
      </c>
      <c r="H105" s="58">
        <v>13.73</v>
      </c>
      <c r="I105" s="58">
        <v>1.95</v>
      </c>
      <c r="J105" s="58">
        <v>0.03</v>
      </c>
      <c r="K105" s="58">
        <v>0.33</v>
      </c>
      <c r="L105" s="58">
        <v>2.71</v>
      </c>
      <c r="M105" s="58">
        <v>3.1</v>
      </c>
      <c r="N105" s="58">
        <v>2.6</v>
      </c>
      <c r="O105" s="58"/>
      <c r="P105" s="58"/>
      <c r="Q105" s="58">
        <v>10.250000000000014</v>
      </c>
      <c r="S105" s="58">
        <v>43.97</v>
      </c>
      <c r="T105" s="58">
        <v>1.86</v>
      </c>
      <c r="U105" s="58">
        <v>10.199999999999999</v>
      </c>
      <c r="V105" s="58">
        <v>19.62</v>
      </c>
      <c r="W105" s="58">
        <v>0.14000000000000001</v>
      </c>
      <c r="X105" s="58">
        <v>11.36</v>
      </c>
      <c r="Y105" s="58">
        <v>9.64</v>
      </c>
      <c r="Z105" s="58">
        <v>1.83</v>
      </c>
      <c r="AA105" s="58">
        <v>0.45</v>
      </c>
      <c r="AB105" s="58"/>
      <c r="AD105" s="59"/>
      <c r="AE105" s="60"/>
      <c r="AF105" s="61"/>
      <c r="AG105" s="59"/>
      <c r="AH105" s="59"/>
      <c r="AI105" s="59"/>
      <c r="AJ105" s="60"/>
      <c r="AK105" s="62"/>
      <c r="AL105" s="62"/>
      <c r="AM105" s="62"/>
      <c r="AN105" s="62"/>
      <c r="AO105" s="62"/>
      <c r="AP105" s="62"/>
      <c r="AQ105" s="63"/>
      <c r="AR105" s="62"/>
      <c r="AS105" s="62"/>
      <c r="AT105" s="63"/>
      <c r="AU105" s="59"/>
      <c r="AV105" s="59"/>
      <c r="AW105" s="59"/>
      <c r="AX105" s="59"/>
      <c r="AY105" s="59"/>
      <c r="AZ105" s="59"/>
      <c r="BA105" s="60"/>
      <c r="BB105" s="64"/>
      <c r="BC105" s="64"/>
      <c r="BD105" s="59"/>
      <c r="BE105" s="59"/>
      <c r="BF105" s="59"/>
      <c r="BG105" s="59"/>
      <c r="BH105" s="59"/>
      <c r="BI105" s="59"/>
      <c r="BJ105" s="59"/>
      <c r="BK105" s="59"/>
      <c r="BL105" s="57"/>
      <c r="BM105" s="57"/>
      <c r="BN105" s="57"/>
      <c r="BO105" s="57"/>
      <c r="BP105" s="57"/>
      <c r="BQ105" s="57"/>
      <c r="BR105" s="57"/>
      <c r="BS105" s="57"/>
      <c r="BT105" s="57"/>
      <c r="BU105" s="57"/>
      <c r="BV105" s="57"/>
      <c r="BW105" s="57"/>
      <c r="BX105" s="57"/>
      <c r="CA105" s="57"/>
      <c r="CB105" s="57"/>
      <c r="CC105" s="57"/>
      <c r="CD105" s="57"/>
      <c r="CE105" s="57"/>
      <c r="CF105" s="57"/>
      <c r="CG105" s="57"/>
      <c r="CH105" s="57"/>
      <c r="CI105" s="57"/>
      <c r="CJ105" s="57"/>
      <c r="CK105" s="57"/>
      <c r="CL105" s="57"/>
      <c r="CP105"/>
      <c r="CQ105"/>
      <c r="CR105"/>
      <c r="CS105"/>
      <c r="CT105"/>
      <c r="CU105"/>
      <c r="CV105"/>
      <c r="CW105"/>
      <c r="CX105"/>
      <c r="CY105"/>
      <c r="CZ105"/>
      <c r="EM105" s="57"/>
      <c r="EN105" s="57"/>
      <c r="EO105" s="57"/>
      <c r="EP105" s="57"/>
      <c r="EQ105" s="57"/>
      <c r="ER105" s="57"/>
      <c r="ES105" s="57"/>
      <c r="ET105" s="57"/>
      <c r="EU105" s="57"/>
      <c r="EV105" s="57"/>
      <c r="EW105" s="57"/>
      <c r="FG105" s="65"/>
      <c r="FH105" s="65"/>
      <c r="FL105" s="57"/>
      <c r="FX105" s="57"/>
      <c r="FY105" s="57"/>
      <c r="FZ105" s="57"/>
      <c r="GA105" s="66"/>
      <c r="GB105" s="66"/>
      <c r="GE105" s="66"/>
      <c r="GG105" s="57"/>
    </row>
    <row r="106" spans="1:189" s="56" customFormat="1" ht="18" customHeight="1" x14ac:dyDescent="0.3">
      <c r="A106" s="56" t="s">
        <v>35</v>
      </c>
      <c r="B106" s="56" t="s">
        <v>1021</v>
      </c>
      <c r="C106" s="57">
        <v>800</v>
      </c>
      <c r="D106" s="57">
        <v>3</v>
      </c>
      <c r="E106" s="56">
        <f t="shared" si="1"/>
        <v>1073.1500000000001</v>
      </c>
      <c r="F106" s="58">
        <v>70.069999999999993</v>
      </c>
      <c r="G106" s="58">
        <v>0.14000000000000001</v>
      </c>
      <c r="H106" s="58">
        <v>13.09</v>
      </c>
      <c r="I106" s="58">
        <v>2.02</v>
      </c>
      <c r="J106" s="58">
        <v>0.06</v>
      </c>
      <c r="K106" s="58">
        <v>0.26</v>
      </c>
      <c r="L106" s="58">
        <v>1.88</v>
      </c>
      <c r="M106" s="58">
        <v>2.6</v>
      </c>
      <c r="N106" s="58">
        <v>3.54</v>
      </c>
      <c r="O106" s="58"/>
      <c r="P106" s="58"/>
      <c r="Q106" s="58">
        <v>6.3400000000000034</v>
      </c>
      <c r="S106" s="58">
        <v>45.16</v>
      </c>
      <c r="T106" s="58">
        <v>2.04</v>
      </c>
      <c r="U106" s="58">
        <v>9.26</v>
      </c>
      <c r="V106" s="58">
        <v>19.52</v>
      </c>
      <c r="W106" s="58">
        <v>0.22</v>
      </c>
      <c r="X106" s="58">
        <v>9.83</v>
      </c>
      <c r="Y106" s="58">
        <v>9.7100000000000009</v>
      </c>
      <c r="Z106" s="58">
        <v>1.54</v>
      </c>
      <c r="AA106" s="58">
        <v>0.63</v>
      </c>
      <c r="AB106" s="58"/>
      <c r="AD106" s="59"/>
      <c r="AE106" s="60"/>
      <c r="AF106" s="61"/>
      <c r="AG106" s="59"/>
      <c r="AH106" s="59"/>
      <c r="AI106" s="59"/>
      <c r="AJ106" s="60"/>
      <c r="AK106" s="62"/>
      <c r="AL106" s="62"/>
      <c r="AM106" s="62"/>
      <c r="AN106" s="62"/>
      <c r="AO106" s="62"/>
      <c r="AP106" s="62"/>
      <c r="AQ106" s="63"/>
      <c r="AR106" s="62"/>
      <c r="AS106" s="62"/>
      <c r="AT106" s="63"/>
      <c r="AU106" s="59"/>
      <c r="AV106" s="59"/>
      <c r="AW106" s="59"/>
      <c r="AX106" s="59"/>
      <c r="AY106" s="59"/>
      <c r="AZ106" s="59"/>
      <c r="BA106" s="60"/>
      <c r="BB106" s="64"/>
      <c r="BC106" s="64"/>
      <c r="BD106" s="59"/>
      <c r="BE106" s="59"/>
      <c r="BF106" s="59"/>
      <c r="BG106" s="59"/>
      <c r="BH106" s="59"/>
      <c r="BI106" s="59"/>
      <c r="BJ106" s="59"/>
      <c r="BK106" s="59"/>
      <c r="BL106" s="57"/>
      <c r="BM106" s="57"/>
      <c r="BN106" s="57"/>
      <c r="BO106" s="57"/>
      <c r="BP106" s="57"/>
      <c r="BQ106" s="57"/>
      <c r="BR106" s="57"/>
      <c r="BS106" s="57"/>
      <c r="BT106" s="57"/>
      <c r="BU106" s="57"/>
      <c r="BV106" s="57"/>
      <c r="BW106" s="57"/>
      <c r="BX106" s="57"/>
      <c r="CA106" s="57"/>
      <c r="CB106" s="57"/>
      <c r="CC106" s="57"/>
      <c r="CD106" s="57"/>
      <c r="CE106" s="57"/>
      <c r="CF106" s="57"/>
      <c r="CG106" s="57"/>
      <c r="CH106" s="57"/>
      <c r="CI106" s="57"/>
      <c r="CJ106" s="57"/>
      <c r="CK106" s="57"/>
      <c r="CL106" s="57"/>
      <c r="CP106"/>
      <c r="CQ106"/>
      <c r="CR106"/>
      <c r="CS106"/>
      <c r="CT106"/>
      <c r="CU106"/>
      <c r="CV106"/>
      <c r="CW106"/>
      <c r="CX106"/>
      <c r="CY106"/>
      <c r="CZ106"/>
      <c r="EM106" s="57"/>
      <c r="EN106" s="57"/>
      <c r="EO106" s="57"/>
      <c r="EP106" s="57"/>
      <c r="EQ106" s="57"/>
      <c r="ER106" s="57"/>
      <c r="ES106" s="57"/>
      <c r="ET106" s="57"/>
      <c r="EU106" s="57"/>
      <c r="EV106" s="57"/>
      <c r="EW106" s="57"/>
      <c r="FG106" s="65"/>
      <c r="FH106" s="65"/>
      <c r="FL106" s="57"/>
      <c r="FX106" s="57"/>
      <c r="FY106" s="57"/>
      <c r="FZ106" s="57"/>
      <c r="GA106" s="66"/>
      <c r="GB106" s="66"/>
      <c r="GE106" s="66"/>
      <c r="GG106" s="57"/>
    </row>
    <row r="107" spans="1:189" s="56" customFormat="1" ht="18" customHeight="1" x14ac:dyDescent="0.3">
      <c r="A107" s="56" t="s">
        <v>35</v>
      </c>
      <c r="B107" s="56" t="s">
        <v>1021</v>
      </c>
      <c r="C107" s="57">
        <v>800</v>
      </c>
      <c r="D107" s="57">
        <v>3</v>
      </c>
      <c r="E107" s="56">
        <f t="shared" si="1"/>
        <v>1073.1500000000001</v>
      </c>
      <c r="F107" s="58">
        <v>68.48</v>
      </c>
      <c r="G107" s="58">
        <v>0.28999999999999998</v>
      </c>
      <c r="H107" s="58">
        <v>13.21</v>
      </c>
      <c r="I107" s="58">
        <v>2.38</v>
      </c>
      <c r="J107" s="58">
        <v>0.08</v>
      </c>
      <c r="K107" s="58">
        <v>0.45</v>
      </c>
      <c r="L107" s="58">
        <v>2.33</v>
      </c>
      <c r="M107" s="58">
        <v>2.52</v>
      </c>
      <c r="N107" s="58">
        <v>3.3</v>
      </c>
      <c r="O107" s="58"/>
      <c r="P107" s="58"/>
      <c r="Q107" s="58">
        <v>6.9599999999999937</v>
      </c>
      <c r="S107" s="58">
        <v>46.14</v>
      </c>
      <c r="T107" s="58">
        <v>1.63</v>
      </c>
      <c r="U107" s="58">
        <v>9.6300000000000008</v>
      </c>
      <c r="V107" s="58">
        <v>17.57</v>
      </c>
      <c r="W107" s="58">
        <v>0.31</v>
      </c>
      <c r="X107" s="58">
        <v>10.94</v>
      </c>
      <c r="Y107" s="58">
        <v>9.86</v>
      </c>
      <c r="Z107" s="58">
        <v>1.57</v>
      </c>
      <c r="AA107" s="58">
        <v>0.55000000000000004</v>
      </c>
      <c r="AB107" s="58"/>
      <c r="AD107" s="59"/>
      <c r="AE107" s="60"/>
      <c r="AF107" s="61"/>
      <c r="AG107" s="59"/>
      <c r="AH107" s="59"/>
      <c r="AI107" s="59"/>
      <c r="AJ107" s="60"/>
      <c r="AK107" s="62"/>
      <c r="AL107" s="62"/>
      <c r="AM107" s="62"/>
      <c r="AN107" s="62"/>
      <c r="AO107" s="62"/>
      <c r="AP107" s="62"/>
      <c r="AQ107" s="63"/>
      <c r="AR107" s="62"/>
      <c r="AS107" s="62"/>
      <c r="AT107" s="63"/>
      <c r="AU107" s="59"/>
      <c r="AV107" s="59"/>
      <c r="AW107" s="59"/>
      <c r="AX107" s="59"/>
      <c r="AY107" s="59"/>
      <c r="AZ107" s="59"/>
      <c r="BA107" s="60"/>
      <c r="BB107" s="64"/>
      <c r="BC107" s="64"/>
      <c r="BD107" s="59"/>
      <c r="BE107" s="59"/>
      <c r="BF107" s="59"/>
      <c r="BG107" s="59"/>
      <c r="BH107" s="59"/>
      <c r="BI107" s="59"/>
      <c r="BJ107" s="59"/>
      <c r="BK107" s="59"/>
      <c r="BL107" s="57"/>
      <c r="BM107" s="57"/>
      <c r="BN107" s="57"/>
      <c r="BO107" s="57"/>
      <c r="BP107" s="57"/>
      <c r="BQ107" s="57"/>
      <c r="BR107" s="57"/>
      <c r="BS107" s="57"/>
      <c r="BT107" s="57"/>
      <c r="BU107" s="57"/>
      <c r="BV107" s="57"/>
      <c r="BW107" s="57"/>
      <c r="BX107" s="57"/>
      <c r="CA107" s="57"/>
      <c r="CB107" s="57"/>
      <c r="CC107" s="57"/>
      <c r="CD107" s="57"/>
      <c r="CE107" s="57"/>
      <c r="CF107" s="57"/>
      <c r="CG107" s="57"/>
      <c r="CH107" s="57"/>
      <c r="CI107" s="57"/>
      <c r="CJ107" s="57"/>
      <c r="CK107" s="57"/>
      <c r="CL107" s="57"/>
      <c r="CP107"/>
      <c r="CQ107"/>
      <c r="CR107"/>
      <c r="CS107"/>
      <c r="CT107"/>
      <c r="CU107"/>
      <c r="CV107"/>
      <c r="CW107"/>
      <c r="CX107"/>
      <c r="CY107"/>
      <c r="CZ107"/>
      <c r="EM107" s="57"/>
      <c r="EN107" s="57"/>
      <c r="EO107" s="57"/>
      <c r="EP107" s="57"/>
      <c r="EQ107" s="57"/>
      <c r="ER107" s="57"/>
      <c r="ES107" s="57"/>
      <c r="ET107" s="57"/>
      <c r="EU107" s="57"/>
      <c r="EV107" s="57"/>
      <c r="EW107" s="57"/>
      <c r="FG107" s="65"/>
      <c r="FH107" s="65"/>
      <c r="FL107" s="57"/>
      <c r="FX107" s="57"/>
      <c r="FY107" s="57"/>
      <c r="FZ107" s="57"/>
      <c r="GA107" s="66"/>
      <c r="GB107" s="66"/>
      <c r="GE107" s="66"/>
      <c r="GG107" s="57"/>
    </row>
    <row r="108" spans="1:189" s="56" customFormat="1" ht="18" customHeight="1" x14ac:dyDescent="0.3">
      <c r="A108" s="56" t="s">
        <v>35</v>
      </c>
      <c r="B108" s="56" t="s">
        <v>1021</v>
      </c>
      <c r="C108" s="57">
        <v>850</v>
      </c>
      <c r="D108" s="57">
        <v>3</v>
      </c>
      <c r="E108" s="56">
        <f t="shared" si="1"/>
        <v>1123.1500000000001</v>
      </c>
      <c r="F108" s="58">
        <v>65.989999999999995</v>
      </c>
      <c r="G108" s="58">
        <v>0.3</v>
      </c>
      <c r="H108" s="58">
        <v>14.62</v>
      </c>
      <c r="I108" s="58">
        <v>2.91</v>
      </c>
      <c r="J108" s="58">
        <v>0.08</v>
      </c>
      <c r="K108" s="58">
        <v>0.53</v>
      </c>
      <c r="L108" s="58">
        <v>3.21</v>
      </c>
      <c r="M108" s="58">
        <v>2.75</v>
      </c>
      <c r="N108" s="58">
        <v>2.82</v>
      </c>
      <c r="O108" s="58"/>
      <c r="P108" s="58"/>
      <c r="Q108" s="58">
        <v>6.7900000000000205</v>
      </c>
      <c r="S108" s="58">
        <v>44.82</v>
      </c>
      <c r="T108" s="58">
        <v>2.16</v>
      </c>
      <c r="U108" s="58">
        <v>10.46</v>
      </c>
      <c r="V108" s="58">
        <v>15.26</v>
      </c>
      <c r="W108" s="58">
        <v>0.21</v>
      </c>
      <c r="X108" s="58">
        <v>11.78</v>
      </c>
      <c r="Y108" s="58">
        <v>10.88</v>
      </c>
      <c r="Z108" s="58">
        <v>1.75</v>
      </c>
      <c r="AA108" s="58">
        <v>0.65</v>
      </c>
      <c r="AB108" s="58"/>
      <c r="AD108" s="59"/>
      <c r="AE108" s="60"/>
      <c r="AF108" s="61"/>
      <c r="AG108" s="59"/>
      <c r="AH108" s="59"/>
      <c r="AI108" s="59"/>
      <c r="AJ108" s="60"/>
      <c r="AK108" s="62"/>
      <c r="AL108" s="62"/>
      <c r="AM108" s="62"/>
      <c r="AN108" s="62"/>
      <c r="AO108" s="62"/>
      <c r="AP108" s="62"/>
      <c r="AQ108" s="63"/>
      <c r="AR108" s="62"/>
      <c r="AS108" s="62"/>
      <c r="AT108" s="63"/>
      <c r="AU108" s="59"/>
      <c r="AV108" s="59"/>
      <c r="AW108" s="59"/>
      <c r="AX108" s="59"/>
      <c r="AY108" s="59"/>
      <c r="AZ108" s="59"/>
      <c r="BA108" s="60"/>
      <c r="BB108" s="64"/>
      <c r="BC108" s="64"/>
      <c r="BD108" s="59"/>
      <c r="BE108" s="59"/>
      <c r="BF108" s="59"/>
      <c r="BG108" s="59"/>
      <c r="BH108" s="59"/>
      <c r="BI108" s="59"/>
      <c r="BJ108" s="59"/>
      <c r="BK108" s="59"/>
      <c r="BL108" s="57"/>
      <c r="BM108" s="57"/>
      <c r="BN108" s="57"/>
      <c r="BO108" s="57"/>
      <c r="BP108" s="57"/>
      <c r="BQ108" s="57"/>
      <c r="BR108" s="57"/>
      <c r="BS108" s="57"/>
      <c r="BT108" s="57"/>
      <c r="BU108" s="57"/>
      <c r="BV108" s="57"/>
      <c r="BW108" s="57"/>
      <c r="BX108" s="57"/>
      <c r="CA108" s="57"/>
      <c r="CB108" s="57"/>
      <c r="CC108" s="57"/>
      <c r="CD108" s="57"/>
      <c r="CE108" s="57"/>
      <c r="CF108" s="57"/>
      <c r="CG108" s="57"/>
      <c r="CH108" s="57"/>
      <c r="CI108" s="57"/>
      <c r="CJ108" s="57"/>
      <c r="CK108" s="57"/>
      <c r="CL108" s="57"/>
      <c r="CP108"/>
      <c r="CQ108"/>
      <c r="CR108"/>
      <c r="CS108"/>
      <c r="CT108"/>
      <c r="CU108"/>
      <c r="CV108"/>
      <c r="CW108"/>
      <c r="CX108"/>
      <c r="CY108"/>
      <c r="CZ108"/>
      <c r="EM108" s="57"/>
      <c r="EN108" s="57"/>
      <c r="EO108" s="57"/>
      <c r="EP108" s="57"/>
      <c r="EQ108" s="57"/>
      <c r="ER108" s="57"/>
      <c r="ES108" s="57"/>
      <c r="ET108" s="57"/>
      <c r="EU108" s="57"/>
      <c r="EV108" s="57"/>
      <c r="EW108" s="57"/>
      <c r="FG108" s="65"/>
      <c r="FH108" s="65"/>
      <c r="FL108" s="57"/>
      <c r="FX108" s="57"/>
      <c r="FY108" s="57"/>
      <c r="FZ108" s="57"/>
      <c r="GA108" s="66"/>
      <c r="GB108" s="66"/>
      <c r="GE108" s="66"/>
      <c r="GG108" s="57"/>
    </row>
    <row r="109" spans="1:189" s="56" customFormat="1" ht="18" customHeight="1" x14ac:dyDescent="0.3">
      <c r="A109" s="56" t="s">
        <v>35</v>
      </c>
      <c r="B109" s="56" t="s">
        <v>1021</v>
      </c>
      <c r="C109" s="57">
        <v>800</v>
      </c>
      <c r="D109" s="57">
        <v>3</v>
      </c>
      <c r="E109" s="56">
        <f t="shared" si="1"/>
        <v>1073.1500000000001</v>
      </c>
      <c r="F109" s="58">
        <v>67.819999999999993</v>
      </c>
      <c r="G109" s="58">
        <v>0.14000000000000001</v>
      </c>
      <c r="H109" s="58">
        <v>13.91</v>
      </c>
      <c r="I109" s="58">
        <v>2.16</v>
      </c>
      <c r="J109" s="58">
        <v>7.0000000000000007E-2</v>
      </c>
      <c r="K109" s="58">
        <v>0.37</v>
      </c>
      <c r="L109" s="58">
        <v>2.85</v>
      </c>
      <c r="M109" s="58">
        <v>2.59</v>
      </c>
      <c r="N109" s="58">
        <v>2.8</v>
      </c>
      <c r="O109" s="58"/>
      <c r="P109" s="58"/>
      <c r="Q109" s="58">
        <v>7.2900000000000205</v>
      </c>
      <c r="S109" s="58">
        <v>46.38</v>
      </c>
      <c r="T109" s="58">
        <v>1.1000000000000001</v>
      </c>
      <c r="U109" s="58">
        <v>9.27</v>
      </c>
      <c r="V109" s="58">
        <v>15.02</v>
      </c>
      <c r="W109" s="58">
        <v>0.23</v>
      </c>
      <c r="X109" s="58">
        <v>12.56</v>
      </c>
      <c r="Y109" s="58">
        <v>11.16</v>
      </c>
      <c r="Z109" s="58">
        <v>1.36</v>
      </c>
      <c r="AA109" s="58">
        <v>0.54</v>
      </c>
      <c r="AB109" s="58"/>
      <c r="AD109" s="59"/>
      <c r="AE109" s="60"/>
      <c r="AF109" s="61"/>
      <c r="AG109" s="59"/>
      <c r="AH109" s="59"/>
      <c r="AI109" s="59"/>
      <c r="AJ109" s="60"/>
      <c r="AK109" s="62"/>
      <c r="AL109" s="62"/>
      <c r="AM109" s="62"/>
      <c r="AN109" s="62"/>
      <c r="AO109" s="62"/>
      <c r="AP109" s="62"/>
      <c r="AQ109" s="63"/>
      <c r="AR109" s="62"/>
      <c r="AS109" s="62"/>
      <c r="AT109" s="63"/>
      <c r="AU109" s="59"/>
      <c r="AV109" s="59"/>
      <c r="AW109" s="59"/>
      <c r="AX109" s="59"/>
      <c r="AY109" s="59"/>
      <c r="AZ109" s="59"/>
      <c r="BA109" s="60"/>
      <c r="BB109" s="64"/>
      <c r="BC109" s="64"/>
      <c r="BD109" s="59"/>
      <c r="BE109" s="59"/>
      <c r="BF109" s="59"/>
      <c r="BG109" s="59"/>
      <c r="BH109" s="59"/>
      <c r="BI109" s="59"/>
      <c r="BJ109" s="59"/>
      <c r="BK109" s="59"/>
      <c r="BL109" s="57"/>
      <c r="BM109" s="57"/>
      <c r="BN109" s="57"/>
      <c r="BO109" s="57"/>
      <c r="BP109" s="57"/>
      <c r="BQ109" s="57"/>
      <c r="BR109" s="57"/>
      <c r="BS109" s="57"/>
      <c r="BT109" s="57"/>
      <c r="BU109" s="57"/>
      <c r="BV109" s="57"/>
      <c r="BW109" s="57"/>
      <c r="BX109" s="57"/>
      <c r="CA109" s="57"/>
      <c r="CB109" s="57"/>
      <c r="CC109" s="57"/>
      <c r="CD109" s="57"/>
      <c r="CE109" s="57"/>
      <c r="CF109" s="57"/>
      <c r="CG109" s="57"/>
      <c r="CH109" s="57"/>
      <c r="CI109" s="57"/>
      <c r="CJ109" s="57"/>
      <c r="CK109" s="57"/>
      <c r="CL109" s="57"/>
      <c r="CP109"/>
      <c r="CQ109"/>
      <c r="CR109"/>
      <c r="CS109"/>
      <c r="CT109"/>
      <c r="CU109"/>
      <c r="CV109"/>
      <c r="CW109"/>
      <c r="CX109"/>
      <c r="CY109"/>
      <c r="CZ109"/>
      <c r="EM109" s="57"/>
      <c r="EN109" s="57"/>
      <c r="EO109" s="57"/>
      <c r="EP109" s="57"/>
      <c r="EQ109" s="57"/>
      <c r="ER109" s="57"/>
      <c r="ES109" s="57"/>
      <c r="ET109" s="57"/>
      <c r="EU109" s="57"/>
      <c r="EV109" s="57"/>
      <c r="EW109" s="57"/>
      <c r="FG109" s="65"/>
      <c r="FH109" s="65"/>
      <c r="FL109" s="57"/>
      <c r="FX109" s="57"/>
      <c r="FY109" s="57"/>
      <c r="FZ109" s="57"/>
      <c r="GA109" s="66"/>
      <c r="GB109" s="66"/>
      <c r="GE109" s="66"/>
      <c r="GG109" s="57"/>
    </row>
    <row r="110" spans="1:189" s="56" customFormat="1" ht="18" customHeight="1" x14ac:dyDescent="0.3">
      <c r="A110" s="56" t="s">
        <v>35</v>
      </c>
      <c r="B110" s="56" t="s">
        <v>1021</v>
      </c>
      <c r="C110" s="57">
        <v>850</v>
      </c>
      <c r="D110" s="57">
        <v>3</v>
      </c>
      <c r="E110" s="56">
        <f t="shared" si="1"/>
        <v>1123.1500000000001</v>
      </c>
      <c r="F110" s="58">
        <v>67.37</v>
      </c>
      <c r="G110" s="58">
        <v>0.21</v>
      </c>
      <c r="H110" s="58">
        <v>14.18</v>
      </c>
      <c r="I110" s="58">
        <v>3.15</v>
      </c>
      <c r="J110" s="58">
        <v>0.06</v>
      </c>
      <c r="K110" s="58">
        <v>0.51</v>
      </c>
      <c r="L110" s="58">
        <v>3.15</v>
      </c>
      <c r="M110" s="58">
        <v>2.79</v>
      </c>
      <c r="N110" s="58">
        <v>2.9</v>
      </c>
      <c r="O110" s="58"/>
      <c r="P110" s="58"/>
      <c r="Q110" s="58">
        <v>5.6799999999999784</v>
      </c>
      <c r="S110" s="58">
        <v>45.6</v>
      </c>
      <c r="T110" s="58">
        <v>1.46</v>
      </c>
      <c r="U110" s="58">
        <v>8.66</v>
      </c>
      <c r="V110" s="58">
        <v>16.93</v>
      </c>
      <c r="W110" s="58">
        <v>0.21</v>
      </c>
      <c r="X110" s="58">
        <v>12.46</v>
      </c>
      <c r="Y110" s="58">
        <v>10.9</v>
      </c>
      <c r="Z110" s="58">
        <v>1.41</v>
      </c>
      <c r="AA110" s="58">
        <v>0.44</v>
      </c>
      <c r="AB110" s="58"/>
      <c r="AD110" s="59"/>
      <c r="AE110" s="60"/>
      <c r="AF110" s="61"/>
      <c r="AG110" s="59"/>
      <c r="AH110" s="59"/>
      <c r="AI110" s="59"/>
      <c r="AJ110" s="60"/>
      <c r="AK110" s="62"/>
      <c r="AL110" s="62"/>
      <c r="AM110" s="62"/>
      <c r="AN110" s="62"/>
      <c r="AO110" s="62"/>
      <c r="AP110" s="62"/>
      <c r="AQ110" s="63"/>
      <c r="AR110" s="62"/>
      <c r="AS110" s="62"/>
      <c r="AT110" s="63"/>
      <c r="AU110" s="59"/>
      <c r="AV110" s="59"/>
      <c r="AW110" s="59"/>
      <c r="AX110" s="59"/>
      <c r="AY110" s="59"/>
      <c r="AZ110" s="59"/>
      <c r="BA110" s="60"/>
      <c r="BB110" s="64"/>
      <c r="BC110" s="64"/>
      <c r="BD110" s="59"/>
      <c r="BE110" s="59"/>
      <c r="BF110" s="59"/>
      <c r="BG110" s="59"/>
      <c r="BH110" s="59"/>
      <c r="BI110" s="59"/>
      <c r="BJ110" s="59"/>
      <c r="BK110" s="59"/>
      <c r="BL110" s="57"/>
      <c r="BM110" s="57"/>
      <c r="BN110" s="57"/>
      <c r="BO110" s="57"/>
      <c r="BP110" s="57"/>
      <c r="BQ110" s="57"/>
      <c r="BR110" s="57"/>
      <c r="BS110" s="57"/>
      <c r="BT110" s="57"/>
      <c r="BU110" s="57"/>
      <c r="BV110" s="57"/>
      <c r="BW110" s="57"/>
      <c r="BX110" s="57"/>
      <c r="CA110" s="57"/>
      <c r="CB110" s="57"/>
      <c r="CC110" s="57"/>
      <c r="CD110" s="57"/>
      <c r="CE110" s="57"/>
      <c r="CF110" s="57"/>
      <c r="CG110" s="57"/>
      <c r="CH110" s="57"/>
      <c r="CI110" s="57"/>
      <c r="CJ110" s="57"/>
      <c r="CK110" s="57"/>
      <c r="CL110" s="57"/>
      <c r="CP110"/>
      <c r="CQ110"/>
      <c r="CR110"/>
      <c r="CS110"/>
      <c r="CT110"/>
      <c r="CU110"/>
      <c r="CV110"/>
      <c r="CW110"/>
      <c r="CX110"/>
      <c r="CY110"/>
      <c r="CZ110"/>
      <c r="EM110" s="57"/>
      <c r="EN110" s="57"/>
      <c r="EO110" s="57"/>
      <c r="EP110" s="57"/>
      <c r="EQ110" s="57"/>
      <c r="ER110" s="57"/>
      <c r="ES110" s="57"/>
      <c r="ET110" s="57"/>
      <c r="EU110" s="57"/>
      <c r="EV110" s="57"/>
      <c r="EW110" s="57"/>
      <c r="FG110" s="65"/>
      <c r="FH110" s="65"/>
      <c r="FL110" s="57"/>
      <c r="FX110" s="57"/>
      <c r="FY110" s="57"/>
      <c r="FZ110" s="57"/>
      <c r="GA110" s="66"/>
      <c r="GB110" s="66"/>
      <c r="GE110" s="66"/>
      <c r="GG110" s="57"/>
    </row>
    <row r="111" spans="1:189" s="56" customFormat="1" ht="18" customHeight="1" x14ac:dyDescent="0.3">
      <c r="A111" s="56" t="s">
        <v>35</v>
      </c>
      <c r="B111" s="56" t="s">
        <v>1021</v>
      </c>
      <c r="C111" s="57">
        <v>800</v>
      </c>
      <c r="D111" s="57">
        <v>3</v>
      </c>
      <c r="E111" s="56">
        <f t="shared" si="1"/>
        <v>1073.1500000000001</v>
      </c>
      <c r="F111" s="58">
        <v>71.09</v>
      </c>
      <c r="G111" s="58">
        <v>0.16</v>
      </c>
      <c r="H111" s="58">
        <v>12.76</v>
      </c>
      <c r="I111" s="58">
        <v>1.46</v>
      </c>
      <c r="J111" s="58">
        <v>0.04</v>
      </c>
      <c r="K111" s="58">
        <v>0.2</v>
      </c>
      <c r="L111" s="58">
        <v>1.82</v>
      </c>
      <c r="M111" s="58">
        <v>2.41</v>
      </c>
      <c r="N111" s="58">
        <v>3.33</v>
      </c>
      <c r="O111" s="58"/>
      <c r="P111" s="58"/>
      <c r="Q111" s="58">
        <v>6.730000000000004</v>
      </c>
      <c r="S111" s="58">
        <v>47.91</v>
      </c>
      <c r="T111" s="58">
        <v>1.41</v>
      </c>
      <c r="U111" s="58">
        <v>9.59</v>
      </c>
      <c r="V111" s="58">
        <v>15.52</v>
      </c>
      <c r="W111" s="58">
        <v>0.31</v>
      </c>
      <c r="X111" s="58">
        <v>12.12</v>
      </c>
      <c r="Y111" s="58">
        <v>9.6999999999999993</v>
      </c>
      <c r="Z111" s="58">
        <v>1.49</v>
      </c>
      <c r="AA111" s="58">
        <v>0.49</v>
      </c>
      <c r="AB111" s="58"/>
      <c r="AD111" s="59"/>
      <c r="AE111" s="60"/>
      <c r="AF111" s="61"/>
      <c r="AG111" s="59"/>
      <c r="AH111" s="59"/>
      <c r="AI111" s="59"/>
      <c r="AJ111" s="60"/>
      <c r="AK111" s="62"/>
      <c r="AL111" s="62"/>
      <c r="AM111" s="62"/>
      <c r="AN111" s="62"/>
      <c r="AO111" s="62"/>
      <c r="AP111" s="62"/>
      <c r="AQ111" s="63"/>
      <c r="AR111" s="62"/>
      <c r="AS111" s="62"/>
      <c r="AT111" s="63"/>
      <c r="AU111" s="59"/>
      <c r="AV111" s="59"/>
      <c r="AW111" s="59"/>
      <c r="AX111" s="59"/>
      <c r="AY111" s="59"/>
      <c r="AZ111" s="59"/>
      <c r="BA111" s="60"/>
      <c r="BB111" s="64"/>
      <c r="BC111" s="64"/>
      <c r="BD111" s="59"/>
      <c r="BE111" s="59"/>
      <c r="BF111" s="59"/>
      <c r="BG111" s="59"/>
      <c r="BH111" s="59"/>
      <c r="BI111" s="59"/>
      <c r="BJ111" s="59"/>
      <c r="BK111" s="59"/>
      <c r="BL111" s="57"/>
      <c r="BM111" s="57"/>
      <c r="BN111" s="57"/>
      <c r="BO111" s="57"/>
      <c r="BP111" s="57"/>
      <c r="BQ111" s="57"/>
      <c r="BR111" s="57"/>
      <c r="BS111" s="57"/>
      <c r="BT111" s="57"/>
      <c r="BU111" s="57"/>
      <c r="BV111" s="57"/>
      <c r="BW111" s="57"/>
      <c r="BX111" s="57"/>
      <c r="CA111" s="57"/>
      <c r="CB111" s="57"/>
      <c r="CC111" s="57"/>
      <c r="CD111" s="57"/>
      <c r="CE111" s="57"/>
      <c r="CF111" s="57"/>
      <c r="CG111" s="57"/>
      <c r="CH111" s="57"/>
      <c r="CI111" s="57"/>
      <c r="CJ111" s="57"/>
      <c r="CK111" s="57"/>
      <c r="CL111" s="57"/>
      <c r="CP111"/>
      <c r="CQ111"/>
      <c r="CR111"/>
      <c r="CS111"/>
      <c r="CT111"/>
      <c r="CU111"/>
      <c r="CV111"/>
      <c r="CW111"/>
      <c r="CX111"/>
      <c r="CY111"/>
      <c r="CZ111"/>
      <c r="EM111" s="57"/>
      <c r="EN111" s="57"/>
      <c r="EO111" s="57"/>
      <c r="EP111" s="57"/>
      <c r="EQ111" s="57"/>
      <c r="ER111" s="57"/>
      <c r="ES111" s="57"/>
      <c r="ET111" s="57"/>
      <c r="EU111" s="57"/>
      <c r="EV111" s="57"/>
      <c r="EW111" s="57"/>
      <c r="FG111" s="65"/>
      <c r="FH111" s="65"/>
      <c r="FL111" s="57"/>
      <c r="FX111" s="57"/>
      <c r="FY111" s="57"/>
      <c r="FZ111" s="57"/>
      <c r="GA111" s="66"/>
      <c r="GB111" s="66"/>
      <c r="GE111" s="66"/>
      <c r="GG111" s="57"/>
    </row>
    <row r="112" spans="1:189" s="56" customFormat="1" ht="18" customHeight="1" x14ac:dyDescent="0.3">
      <c r="A112" s="56" t="s">
        <v>35</v>
      </c>
      <c r="B112" s="56" t="s">
        <v>1021</v>
      </c>
      <c r="C112" s="57">
        <v>850</v>
      </c>
      <c r="D112" s="57">
        <v>3</v>
      </c>
      <c r="E112" s="56">
        <f t="shared" si="1"/>
        <v>1123.1500000000001</v>
      </c>
      <c r="F112" s="58">
        <v>65.23</v>
      </c>
      <c r="G112" s="58">
        <v>0.39</v>
      </c>
      <c r="H112" s="58">
        <v>13.92</v>
      </c>
      <c r="I112" s="58">
        <v>2.59</v>
      </c>
      <c r="J112" s="58">
        <v>9.2999999999999999E-2</v>
      </c>
      <c r="K112" s="58">
        <v>0.65</v>
      </c>
      <c r="L112" s="58">
        <v>3.25</v>
      </c>
      <c r="M112" s="58">
        <v>2.2799999999999998</v>
      </c>
      <c r="N112" s="58">
        <v>2.63</v>
      </c>
      <c r="O112" s="58"/>
      <c r="P112" s="58"/>
      <c r="Q112" s="58">
        <v>8.9669999999999845</v>
      </c>
      <c r="S112" s="58">
        <v>47.43</v>
      </c>
      <c r="T112" s="58">
        <v>1.75</v>
      </c>
      <c r="U112" s="58">
        <v>8.6</v>
      </c>
      <c r="V112" s="58">
        <v>13.81</v>
      </c>
      <c r="W112" s="58">
        <v>0.34</v>
      </c>
      <c r="X112" s="58">
        <v>13.09</v>
      </c>
      <c r="Y112" s="58">
        <v>10.97</v>
      </c>
      <c r="Z112" s="58">
        <v>1.24</v>
      </c>
      <c r="AA112" s="58">
        <v>0.45</v>
      </c>
      <c r="AB112" s="58"/>
      <c r="AD112" s="59"/>
      <c r="AE112" s="60"/>
      <c r="AF112" s="61"/>
      <c r="AG112" s="59"/>
      <c r="AH112" s="59"/>
      <c r="AI112" s="59"/>
      <c r="AJ112" s="60"/>
      <c r="AK112" s="62"/>
      <c r="AL112" s="62"/>
      <c r="AM112" s="62"/>
      <c r="AN112" s="62"/>
      <c r="AO112" s="62"/>
      <c r="AP112" s="62"/>
      <c r="AQ112" s="63"/>
      <c r="AR112" s="62"/>
      <c r="AS112" s="62"/>
      <c r="AT112" s="63"/>
      <c r="AU112" s="59"/>
      <c r="AV112" s="59"/>
      <c r="AW112" s="59"/>
      <c r="AX112" s="59"/>
      <c r="AY112" s="59"/>
      <c r="AZ112" s="59"/>
      <c r="BA112" s="60"/>
      <c r="BB112" s="64"/>
      <c r="BC112" s="64"/>
      <c r="BD112" s="59"/>
      <c r="BE112" s="59"/>
      <c r="BF112" s="59"/>
      <c r="BG112" s="59"/>
      <c r="BH112" s="59"/>
      <c r="BI112" s="59"/>
      <c r="BJ112" s="59"/>
      <c r="BK112" s="59"/>
      <c r="BL112" s="57"/>
      <c r="BM112" s="57"/>
      <c r="BN112" s="57"/>
      <c r="BO112" s="57"/>
      <c r="BP112" s="57"/>
      <c r="BQ112" s="57"/>
      <c r="BR112" s="57"/>
      <c r="BS112" s="57"/>
      <c r="BT112" s="57"/>
      <c r="BU112" s="57"/>
      <c r="BV112" s="57"/>
      <c r="BW112" s="57"/>
      <c r="BX112" s="57"/>
      <c r="CA112" s="57"/>
      <c r="CB112" s="57"/>
      <c r="CC112" s="57"/>
      <c r="CD112" s="57"/>
      <c r="CE112" s="57"/>
      <c r="CF112" s="57"/>
      <c r="CG112" s="57"/>
      <c r="CH112" s="57"/>
      <c r="CI112" s="57"/>
      <c r="CJ112" s="57"/>
      <c r="CK112" s="57"/>
      <c r="CL112" s="57"/>
      <c r="CP112"/>
      <c r="CQ112"/>
      <c r="CR112"/>
      <c r="CS112"/>
      <c r="CT112"/>
      <c r="CU112"/>
      <c r="CV112"/>
      <c r="CW112"/>
      <c r="CX112"/>
      <c r="CY112"/>
      <c r="CZ112"/>
      <c r="EM112" s="57"/>
      <c r="EN112" s="57"/>
      <c r="EO112" s="57"/>
      <c r="EP112" s="57"/>
      <c r="EQ112" s="57"/>
      <c r="ER112" s="57"/>
      <c r="ES112" s="57"/>
      <c r="ET112" s="57"/>
      <c r="EU112" s="57"/>
      <c r="EV112" s="57"/>
      <c r="EW112" s="57"/>
      <c r="FG112" s="65"/>
      <c r="FH112" s="65"/>
      <c r="FL112" s="57"/>
      <c r="FX112" s="57"/>
      <c r="FY112" s="57"/>
      <c r="FZ112" s="57"/>
      <c r="GA112" s="66"/>
      <c r="GB112" s="66"/>
      <c r="GE112" s="66"/>
      <c r="GG112" s="57"/>
    </row>
    <row r="113" spans="1:189" s="56" customFormat="1" ht="18" customHeight="1" x14ac:dyDescent="0.3">
      <c r="A113" s="56" t="s">
        <v>35</v>
      </c>
      <c r="B113" s="56" t="s">
        <v>1021</v>
      </c>
      <c r="C113" s="57">
        <v>850</v>
      </c>
      <c r="D113" s="57">
        <v>3</v>
      </c>
      <c r="E113" s="56">
        <f t="shared" si="1"/>
        <v>1123.1500000000001</v>
      </c>
      <c r="F113" s="58">
        <v>65.17</v>
      </c>
      <c r="G113" s="58">
        <v>0.41</v>
      </c>
      <c r="H113" s="58">
        <v>13.84</v>
      </c>
      <c r="I113" s="58">
        <v>2.71</v>
      </c>
      <c r="J113" s="58">
        <v>9.8000000000000004E-2</v>
      </c>
      <c r="K113" s="58">
        <v>0.73</v>
      </c>
      <c r="L113" s="58">
        <v>3.36</v>
      </c>
      <c r="M113" s="58">
        <v>2.37</v>
      </c>
      <c r="N113" s="58">
        <v>2.62</v>
      </c>
      <c r="O113" s="58"/>
      <c r="P113" s="58"/>
      <c r="Q113" s="58">
        <v>8.6919999999999931</v>
      </c>
      <c r="S113" s="58">
        <v>47.1</v>
      </c>
      <c r="T113" s="58">
        <v>1.353</v>
      </c>
      <c r="U113" s="58">
        <v>7.83</v>
      </c>
      <c r="V113" s="58">
        <v>14.07</v>
      </c>
      <c r="W113" s="58">
        <v>0.42</v>
      </c>
      <c r="X113" s="58">
        <v>14.22</v>
      </c>
      <c r="Y113" s="58">
        <v>10.88</v>
      </c>
      <c r="Z113" s="58">
        <v>1.1399999999999999</v>
      </c>
      <c r="AA113" s="58">
        <v>0.32</v>
      </c>
      <c r="AB113" s="58"/>
      <c r="AD113" s="59"/>
      <c r="AE113" s="60"/>
      <c r="AF113" s="61"/>
      <c r="AG113" s="59"/>
      <c r="AH113" s="59"/>
      <c r="AI113" s="59"/>
      <c r="AJ113" s="60"/>
      <c r="AK113" s="62"/>
      <c r="AL113" s="62"/>
      <c r="AM113" s="62"/>
      <c r="AN113" s="62"/>
      <c r="AO113" s="62"/>
      <c r="AP113" s="62"/>
      <c r="AQ113" s="63"/>
      <c r="AR113" s="62"/>
      <c r="AS113" s="62"/>
      <c r="AT113" s="63"/>
      <c r="AU113" s="59"/>
      <c r="AV113" s="59"/>
      <c r="AW113" s="59"/>
      <c r="AX113" s="59"/>
      <c r="AY113" s="59"/>
      <c r="AZ113" s="59"/>
      <c r="BA113" s="60"/>
      <c r="BB113" s="64"/>
      <c r="BC113" s="64"/>
      <c r="BD113" s="59"/>
      <c r="BE113" s="59"/>
      <c r="BF113" s="59"/>
      <c r="BG113" s="59"/>
      <c r="BH113" s="59"/>
      <c r="BI113" s="59"/>
      <c r="BJ113" s="59"/>
      <c r="BK113" s="59"/>
      <c r="BL113" s="57"/>
      <c r="BM113" s="57"/>
      <c r="BN113" s="57"/>
      <c r="BO113" s="57"/>
      <c r="BP113" s="57"/>
      <c r="BQ113" s="57"/>
      <c r="BR113" s="57"/>
      <c r="BS113" s="57"/>
      <c r="BT113" s="57"/>
      <c r="BU113" s="57"/>
      <c r="BV113" s="57"/>
      <c r="BW113" s="57"/>
      <c r="BX113" s="57"/>
      <c r="CA113" s="57"/>
      <c r="CB113" s="57"/>
      <c r="CC113" s="57"/>
      <c r="CD113" s="57"/>
      <c r="CE113" s="57"/>
      <c r="CF113" s="57"/>
      <c r="CG113" s="57"/>
      <c r="CH113" s="57"/>
      <c r="CI113" s="57"/>
      <c r="CJ113" s="57"/>
      <c r="CK113" s="57"/>
      <c r="CL113" s="57"/>
      <c r="CP113"/>
      <c r="CQ113"/>
      <c r="CR113"/>
      <c r="CS113"/>
      <c r="CT113"/>
      <c r="CU113"/>
      <c r="CV113"/>
      <c r="CW113"/>
      <c r="CX113"/>
      <c r="CY113"/>
      <c r="CZ113"/>
      <c r="EM113" s="57"/>
      <c r="EN113" s="57"/>
      <c r="EO113" s="57"/>
      <c r="EP113" s="57"/>
      <c r="EQ113" s="57"/>
      <c r="ER113" s="57"/>
      <c r="ES113" s="57"/>
      <c r="ET113" s="57"/>
      <c r="EU113" s="57"/>
      <c r="EV113" s="57"/>
      <c r="EW113" s="57"/>
      <c r="FG113" s="65"/>
      <c r="FH113" s="65"/>
      <c r="FL113" s="57"/>
      <c r="FX113" s="57"/>
      <c r="FY113" s="57"/>
      <c r="FZ113" s="57"/>
      <c r="GA113" s="66"/>
      <c r="GB113" s="66"/>
      <c r="GE113" s="66"/>
      <c r="GG113" s="57"/>
    </row>
    <row r="114" spans="1:189" s="56" customFormat="1" ht="18" customHeight="1" x14ac:dyDescent="0.3">
      <c r="A114" s="56" t="s">
        <v>35</v>
      </c>
      <c r="B114" s="56" t="s">
        <v>1021</v>
      </c>
      <c r="C114" s="57">
        <v>850</v>
      </c>
      <c r="D114" s="57">
        <v>3</v>
      </c>
      <c r="E114" s="56">
        <f t="shared" si="1"/>
        <v>1123.1500000000001</v>
      </c>
      <c r="F114" s="58">
        <v>65.31</v>
      </c>
      <c r="G114" s="58">
        <v>0.4</v>
      </c>
      <c r="H114" s="58">
        <v>13.92</v>
      </c>
      <c r="I114" s="58">
        <v>2.65</v>
      </c>
      <c r="J114" s="58">
        <v>9.4E-2</v>
      </c>
      <c r="K114" s="58">
        <v>0.7</v>
      </c>
      <c r="L114" s="58">
        <v>3.44</v>
      </c>
      <c r="M114" s="58">
        <v>2.4500000000000002</v>
      </c>
      <c r="N114" s="58">
        <v>2.57</v>
      </c>
      <c r="O114" s="58"/>
      <c r="P114" s="58"/>
      <c r="Q114" s="58">
        <v>8.465999999999994</v>
      </c>
      <c r="S114" s="58">
        <v>47.51</v>
      </c>
      <c r="T114" s="58">
        <v>1.67</v>
      </c>
      <c r="U114" s="58">
        <v>7.98</v>
      </c>
      <c r="V114" s="58">
        <v>11.88</v>
      </c>
      <c r="W114" s="58">
        <v>0.34</v>
      </c>
      <c r="X114" s="58">
        <v>16.07</v>
      </c>
      <c r="Y114" s="58">
        <v>10.32</v>
      </c>
      <c r="Z114" s="58">
        <v>1.1000000000000001</v>
      </c>
      <c r="AA114" s="58">
        <v>0.3</v>
      </c>
      <c r="AB114" s="58"/>
      <c r="AD114" s="59"/>
      <c r="AE114" s="60"/>
      <c r="AF114" s="61"/>
      <c r="AG114" s="59"/>
      <c r="AH114" s="59"/>
      <c r="AI114" s="59"/>
      <c r="AJ114" s="60"/>
      <c r="AK114" s="62"/>
      <c r="AL114" s="62"/>
      <c r="AM114" s="62"/>
      <c r="AN114" s="62"/>
      <c r="AO114" s="62"/>
      <c r="AP114" s="62"/>
      <c r="AQ114" s="63"/>
      <c r="AR114" s="62"/>
      <c r="AS114" s="62"/>
      <c r="AT114" s="63"/>
      <c r="AU114" s="59"/>
      <c r="AV114" s="59"/>
      <c r="AW114" s="59"/>
      <c r="AX114" s="59"/>
      <c r="AY114" s="59"/>
      <c r="AZ114" s="59"/>
      <c r="BA114" s="60"/>
      <c r="BB114" s="64"/>
      <c r="BC114" s="64"/>
      <c r="BD114" s="59"/>
      <c r="BE114" s="59"/>
      <c r="BF114" s="59"/>
      <c r="BG114" s="59"/>
      <c r="BH114" s="59"/>
      <c r="BI114" s="59"/>
      <c r="BJ114" s="59"/>
      <c r="BK114" s="59"/>
      <c r="BL114" s="57"/>
      <c r="BM114" s="57"/>
      <c r="BN114" s="57"/>
      <c r="BO114" s="57"/>
      <c r="BP114" s="57"/>
      <c r="BQ114" s="57"/>
      <c r="BR114" s="57"/>
      <c r="BS114" s="57"/>
      <c r="BT114" s="57"/>
      <c r="BU114" s="57"/>
      <c r="BV114" s="57"/>
      <c r="BW114" s="57"/>
      <c r="BX114" s="57"/>
      <c r="CA114" s="57"/>
      <c r="CB114" s="57"/>
      <c r="CC114" s="57"/>
      <c r="CD114" s="57"/>
      <c r="CE114" s="57"/>
      <c r="CF114" s="57"/>
      <c r="CG114" s="57"/>
      <c r="CH114" s="57"/>
      <c r="CI114" s="57"/>
      <c r="CJ114" s="57"/>
      <c r="CK114" s="57"/>
      <c r="CL114" s="57"/>
      <c r="CP114"/>
      <c r="CQ114"/>
      <c r="CR114"/>
      <c r="CS114"/>
      <c r="CT114"/>
      <c r="CU114"/>
      <c r="CV114"/>
      <c r="CW114"/>
      <c r="CX114"/>
      <c r="CY114"/>
      <c r="CZ114"/>
      <c r="EM114" s="57"/>
      <c r="EN114" s="57"/>
      <c r="EO114" s="57"/>
      <c r="EP114" s="57"/>
      <c r="EQ114" s="57"/>
      <c r="ER114" s="57"/>
      <c r="ES114" s="57"/>
      <c r="ET114" s="57"/>
      <c r="EU114" s="57"/>
      <c r="EV114" s="57"/>
      <c r="EW114" s="57"/>
      <c r="FG114" s="65"/>
      <c r="FH114" s="65"/>
      <c r="FL114" s="57"/>
      <c r="FX114" s="57"/>
      <c r="FY114" s="57"/>
      <c r="FZ114" s="57"/>
      <c r="GA114" s="66"/>
      <c r="GB114" s="66"/>
      <c r="GE114" s="66"/>
      <c r="GG114" s="57"/>
    </row>
    <row r="115" spans="1:189" s="56" customFormat="1" ht="18" customHeight="1" x14ac:dyDescent="0.3">
      <c r="A115" s="56" t="s">
        <v>1042</v>
      </c>
      <c r="B115" s="56" t="s">
        <v>1021</v>
      </c>
      <c r="C115" s="57">
        <v>949</v>
      </c>
      <c r="D115" s="57">
        <v>3.988</v>
      </c>
      <c r="E115" s="56">
        <f t="shared" si="1"/>
        <v>1222.1500000000001</v>
      </c>
      <c r="F115" s="58">
        <v>61.7</v>
      </c>
      <c r="G115" s="58">
        <v>0.63</v>
      </c>
      <c r="H115" s="58">
        <v>17.600000000000001</v>
      </c>
      <c r="I115" s="58">
        <v>7.3</v>
      </c>
      <c r="J115" s="58">
        <v>0.2</v>
      </c>
      <c r="K115" s="58">
        <v>1.85</v>
      </c>
      <c r="L115" s="58">
        <v>6.4</v>
      </c>
      <c r="M115" s="58">
        <v>3.13</v>
      </c>
      <c r="N115" s="58">
        <v>1.21</v>
      </c>
      <c r="O115" s="58"/>
      <c r="P115" s="58"/>
      <c r="Q115" s="58">
        <v>8.1999999999999993</v>
      </c>
      <c r="S115" s="58">
        <v>41.9</v>
      </c>
      <c r="T115" s="58">
        <v>1.75</v>
      </c>
      <c r="U115" s="58">
        <v>12.9</v>
      </c>
      <c r="V115" s="58">
        <v>12.2</v>
      </c>
      <c r="W115" s="58">
        <v>0.22</v>
      </c>
      <c r="X115" s="58">
        <v>13.4</v>
      </c>
      <c r="Y115" s="58">
        <v>11.5</v>
      </c>
      <c r="Z115" s="58">
        <v>2.15</v>
      </c>
      <c r="AA115" s="58">
        <v>0.33</v>
      </c>
      <c r="AB115" s="58"/>
      <c r="AD115" s="59"/>
      <c r="AE115" s="60"/>
      <c r="AF115" s="61"/>
      <c r="AG115" s="59"/>
      <c r="AH115" s="59"/>
      <c r="AI115" s="59"/>
      <c r="AJ115" s="60"/>
      <c r="AK115" s="62"/>
      <c r="AL115" s="62"/>
      <c r="AM115" s="62"/>
      <c r="AN115" s="62"/>
      <c r="AO115" s="62"/>
      <c r="AP115" s="62"/>
      <c r="AQ115" s="63"/>
      <c r="AR115" s="62"/>
      <c r="AS115" s="62"/>
      <c r="AT115" s="63"/>
      <c r="AU115" s="59"/>
      <c r="AV115" s="59"/>
      <c r="AW115" s="59"/>
      <c r="AX115" s="59"/>
      <c r="AY115" s="59"/>
      <c r="AZ115" s="59"/>
      <c r="BA115" s="60"/>
      <c r="BB115" s="64"/>
      <c r="BC115" s="64"/>
      <c r="BD115" s="59"/>
      <c r="BE115" s="59"/>
      <c r="BF115" s="59"/>
      <c r="BG115" s="59"/>
      <c r="BH115" s="59"/>
      <c r="BI115" s="59"/>
      <c r="BJ115" s="59"/>
      <c r="BK115" s="59"/>
      <c r="BL115" s="57"/>
      <c r="BM115" s="57"/>
      <c r="BN115" s="57"/>
      <c r="BO115" s="57"/>
      <c r="BP115" s="57"/>
      <c r="BQ115" s="57"/>
      <c r="BR115" s="57"/>
      <c r="BS115" s="57"/>
      <c r="BT115" s="57"/>
      <c r="BU115" s="57"/>
      <c r="BV115" s="57"/>
      <c r="BW115" s="57"/>
      <c r="BX115" s="57"/>
      <c r="CA115" s="57"/>
      <c r="CB115" s="57"/>
      <c r="CC115" s="57"/>
      <c r="CD115" s="57"/>
      <c r="CE115" s="57"/>
      <c r="CF115" s="57"/>
      <c r="CG115" s="57"/>
      <c r="CH115" s="57"/>
      <c r="CI115" s="57"/>
      <c r="CJ115" s="57"/>
      <c r="CK115" s="57"/>
      <c r="CL115" s="57"/>
      <c r="CP115"/>
      <c r="CQ115"/>
      <c r="CR115"/>
      <c r="CS115"/>
      <c r="CT115"/>
      <c r="CU115"/>
      <c r="CV115"/>
      <c r="CW115"/>
      <c r="CX115"/>
      <c r="CY115"/>
      <c r="CZ115"/>
      <c r="EM115" s="57"/>
      <c r="EN115" s="57"/>
      <c r="EO115" s="57"/>
      <c r="EP115" s="57"/>
      <c r="EQ115" s="57"/>
      <c r="ER115" s="57"/>
      <c r="ES115" s="57"/>
      <c r="ET115" s="57"/>
      <c r="EU115" s="57"/>
      <c r="EV115" s="57"/>
      <c r="EW115" s="57"/>
      <c r="FG115" s="65"/>
      <c r="FH115" s="65"/>
      <c r="FL115" s="57"/>
      <c r="FX115" s="57"/>
      <c r="FY115" s="57"/>
      <c r="FZ115" s="57"/>
      <c r="GA115" s="66"/>
      <c r="GB115" s="66"/>
      <c r="GE115" s="66"/>
      <c r="GG115" s="57"/>
    </row>
    <row r="116" spans="1:189" s="56" customFormat="1" ht="18" customHeight="1" x14ac:dyDescent="0.3">
      <c r="A116" s="56" t="s">
        <v>1042</v>
      </c>
      <c r="B116" s="56" t="s">
        <v>1021</v>
      </c>
      <c r="C116" s="57">
        <v>949</v>
      </c>
      <c r="D116" s="57">
        <v>3.988</v>
      </c>
      <c r="E116" s="56">
        <f t="shared" si="1"/>
        <v>1222.1500000000001</v>
      </c>
      <c r="F116" s="58">
        <v>56.014200000000002</v>
      </c>
      <c r="G116" s="58">
        <v>0.52315999999999996</v>
      </c>
      <c r="H116" s="58">
        <v>15.8752</v>
      </c>
      <c r="I116" s="58">
        <v>6.4222400000000004</v>
      </c>
      <c r="J116" s="58">
        <v>0.1804</v>
      </c>
      <c r="K116" s="58">
        <v>1.4792799999999999</v>
      </c>
      <c r="L116" s="58">
        <v>5.1864999999999997</v>
      </c>
      <c r="M116" s="58">
        <v>3.13896</v>
      </c>
      <c r="N116" s="58">
        <v>1.3800600000000001</v>
      </c>
      <c r="O116" s="58"/>
      <c r="P116" s="58"/>
      <c r="Q116" s="58">
        <v>6.8</v>
      </c>
      <c r="S116" s="58">
        <v>42</v>
      </c>
      <c r="T116" s="58">
        <v>2.65</v>
      </c>
      <c r="U116" s="58">
        <v>12.2</v>
      </c>
      <c r="V116" s="58">
        <v>15</v>
      </c>
      <c r="W116" s="58">
        <v>0.31</v>
      </c>
      <c r="X116" s="58">
        <v>12.2</v>
      </c>
      <c r="Y116" s="58">
        <v>10.7</v>
      </c>
      <c r="Z116" s="58">
        <v>2.31</v>
      </c>
      <c r="AA116" s="58">
        <v>0.37</v>
      </c>
      <c r="AB116" s="58"/>
      <c r="AD116" s="59"/>
      <c r="AE116" s="60"/>
      <c r="AF116" s="61"/>
      <c r="AG116" s="59"/>
      <c r="AH116" s="59"/>
      <c r="AI116" s="59"/>
      <c r="AJ116" s="60"/>
      <c r="AK116" s="62"/>
      <c r="AL116" s="62"/>
      <c r="AM116" s="62"/>
      <c r="AN116" s="62"/>
      <c r="AO116" s="62"/>
      <c r="AP116" s="62"/>
      <c r="AQ116" s="63"/>
      <c r="AR116" s="62"/>
      <c r="AS116" s="62"/>
      <c r="AT116" s="63"/>
      <c r="AU116" s="59"/>
      <c r="AV116" s="59"/>
      <c r="AW116" s="59"/>
      <c r="AX116" s="59"/>
      <c r="AY116" s="59"/>
      <c r="AZ116" s="59"/>
      <c r="BA116" s="60"/>
      <c r="BB116" s="64"/>
      <c r="BC116" s="64"/>
      <c r="BD116" s="59"/>
      <c r="BE116" s="59"/>
      <c r="BF116" s="59"/>
      <c r="BG116" s="59"/>
      <c r="BH116" s="59"/>
      <c r="BI116" s="59"/>
      <c r="BJ116" s="59"/>
      <c r="BK116" s="59"/>
      <c r="BL116" s="57"/>
      <c r="BM116" s="57"/>
      <c r="BN116" s="57"/>
      <c r="BO116" s="57"/>
      <c r="BP116" s="57"/>
      <c r="BQ116" s="57"/>
      <c r="BR116" s="57"/>
      <c r="BS116" s="57"/>
      <c r="BT116" s="57"/>
      <c r="BU116" s="57"/>
      <c r="BV116" s="57"/>
      <c r="BW116" s="57"/>
      <c r="BX116" s="57"/>
      <c r="CA116" s="57"/>
      <c r="CB116" s="57"/>
      <c r="CC116" s="57"/>
      <c r="CD116" s="57"/>
      <c r="CE116" s="57"/>
      <c r="CF116" s="57"/>
      <c r="CG116" s="57"/>
      <c r="CH116" s="57"/>
      <c r="CI116" s="57"/>
      <c r="CJ116" s="57"/>
      <c r="CK116" s="57"/>
      <c r="CL116" s="57"/>
      <c r="CP116"/>
      <c r="CQ116"/>
      <c r="CR116"/>
      <c r="CS116"/>
      <c r="CT116"/>
      <c r="CU116"/>
      <c r="CV116"/>
      <c r="CW116"/>
      <c r="CX116"/>
      <c r="CY116"/>
      <c r="CZ116"/>
      <c r="EM116" s="57"/>
      <c r="EN116" s="57"/>
      <c r="EO116" s="57"/>
      <c r="EP116" s="57"/>
      <c r="EQ116" s="57"/>
      <c r="ER116" s="57"/>
      <c r="ES116" s="57"/>
      <c r="ET116" s="57"/>
      <c r="EU116" s="57"/>
      <c r="EV116" s="57"/>
      <c r="EW116" s="57"/>
      <c r="FG116" s="65"/>
      <c r="FH116" s="65"/>
      <c r="FL116" s="57"/>
      <c r="FX116" s="57"/>
      <c r="FY116" s="57"/>
      <c r="FZ116" s="57"/>
      <c r="GA116" s="66"/>
      <c r="GB116" s="66"/>
      <c r="GE116" s="66"/>
      <c r="GG116" s="57"/>
    </row>
    <row r="117" spans="1:189" s="56" customFormat="1" ht="18" customHeight="1" x14ac:dyDescent="0.3">
      <c r="A117" s="56" t="s">
        <v>1043</v>
      </c>
      <c r="B117" s="56" t="s">
        <v>1021</v>
      </c>
      <c r="C117" s="57">
        <v>900</v>
      </c>
      <c r="D117" s="57">
        <v>4</v>
      </c>
      <c r="E117" s="56">
        <f t="shared" si="1"/>
        <v>1173.1500000000001</v>
      </c>
      <c r="F117" s="58">
        <v>62.614899999999999</v>
      </c>
      <c r="G117" s="58">
        <v>0.28213100000000002</v>
      </c>
      <c r="H117" s="58">
        <v>15.8994</v>
      </c>
      <c r="I117" s="58">
        <v>1.31965</v>
      </c>
      <c r="J117" s="58">
        <v>0.10011100000000001</v>
      </c>
      <c r="K117" s="58">
        <v>1.1012200000000001</v>
      </c>
      <c r="L117" s="58">
        <v>4.3047700000000004</v>
      </c>
      <c r="M117" s="58">
        <v>3.8861300000000001</v>
      </c>
      <c r="N117" s="58">
        <v>1.5107699999999999</v>
      </c>
      <c r="O117" s="58"/>
      <c r="P117" s="58"/>
      <c r="Q117" s="58">
        <v>8.99</v>
      </c>
      <c r="S117" s="58">
        <v>44.97</v>
      </c>
      <c r="T117" s="58">
        <v>0.89</v>
      </c>
      <c r="U117" s="58">
        <v>10.59</v>
      </c>
      <c r="V117" s="58">
        <v>7.12</v>
      </c>
      <c r="W117" s="58">
        <v>0.26</v>
      </c>
      <c r="X117" s="58">
        <v>16.54</v>
      </c>
      <c r="Y117" s="58">
        <v>11.78</v>
      </c>
      <c r="Z117" s="58">
        <v>1.93</v>
      </c>
      <c r="AA117" s="58">
        <v>0.37</v>
      </c>
      <c r="AB117" s="58"/>
      <c r="AD117" s="59"/>
      <c r="AE117" s="60"/>
      <c r="AF117" s="61"/>
      <c r="AG117" s="59"/>
      <c r="AH117" s="59"/>
      <c r="AI117" s="59"/>
      <c r="AJ117" s="60"/>
      <c r="AK117" s="62"/>
      <c r="AL117" s="62"/>
      <c r="AM117" s="62"/>
      <c r="AN117" s="62"/>
      <c r="AO117" s="62"/>
      <c r="AP117" s="62"/>
      <c r="AQ117" s="63"/>
      <c r="AR117" s="62"/>
      <c r="AS117" s="62"/>
      <c r="AT117" s="63"/>
      <c r="AU117" s="59"/>
      <c r="AV117" s="59"/>
      <c r="AW117" s="59"/>
      <c r="AX117" s="59"/>
      <c r="AY117" s="59"/>
      <c r="AZ117" s="59"/>
      <c r="BA117" s="60"/>
      <c r="BB117" s="64"/>
      <c r="BC117" s="64"/>
      <c r="BD117" s="59"/>
      <c r="BE117" s="59"/>
      <c r="BF117" s="59"/>
      <c r="BG117" s="59"/>
      <c r="BH117" s="59"/>
      <c r="BI117" s="59"/>
      <c r="BJ117" s="59"/>
      <c r="BK117" s="59"/>
      <c r="BL117" s="57"/>
      <c r="BM117" s="57"/>
      <c r="BN117" s="57"/>
      <c r="BO117" s="57"/>
      <c r="BP117" s="57"/>
      <c r="BQ117" s="57"/>
      <c r="BR117" s="57"/>
      <c r="BS117" s="57"/>
      <c r="BT117" s="57"/>
      <c r="BU117" s="57"/>
      <c r="BV117" s="57"/>
      <c r="BW117" s="57"/>
      <c r="BX117" s="57"/>
      <c r="CA117" s="57"/>
      <c r="CB117" s="57"/>
      <c r="CC117" s="57"/>
      <c r="CD117" s="57"/>
      <c r="CE117" s="57"/>
      <c r="CF117" s="57"/>
      <c r="CG117" s="57"/>
      <c r="CH117" s="57"/>
      <c r="CI117" s="57"/>
      <c r="CJ117" s="57"/>
      <c r="CK117" s="57"/>
      <c r="CL117" s="57"/>
      <c r="CP117"/>
      <c r="CQ117"/>
      <c r="CR117"/>
      <c r="CS117"/>
      <c r="CT117"/>
      <c r="CU117"/>
      <c r="CV117"/>
      <c r="CW117"/>
      <c r="CX117"/>
      <c r="CY117"/>
      <c r="CZ117"/>
      <c r="EM117" s="57"/>
      <c r="EN117" s="57"/>
      <c r="EO117" s="57"/>
      <c r="EP117" s="57"/>
      <c r="EQ117" s="57"/>
      <c r="ER117" s="57"/>
      <c r="ES117" s="57"/>
      <c r="ET117" s="57"/>
      <c r="EU117" s="57"/>
      <c r="EV117" s="57"/>
      <c r="EW117" s="57"/>
      <c r="FG117" s="65"/>
      <c r="FH117" s="65"/>
      <c r="FL117" s="57"/>
      <c r="FX117" s="57"/>
      <c r="FY117" s="57"/>
      <c r="FZ117" s="57"/>
      <c r="GA117" s="66"/>
      <c r="GB117" s="66"/>
      <c r="GE117" s="66"/>
      <c r="GG117" s="57"/>
    </row>
    <row r="118" spans="1:189" s="56" customFormat="1" ht="18" customHeight="1" x14ac:dyDescent="0.3">
      <c r="A118" s="56" t="s">
        <v>1043</v>
      </c>
      <c r="B118" s="56" t="s">
        <v>1021</v>
      </c>
      <c r="C118" s="57">
        <v>900</v>
      </c>
      <c r="D118" s="57">
        <v>4</v>
      </c>
      <c r="E118" s="56">
        <f t="shared" si="1"/>
        <v>1173.1500000000001</v>
      </c>
      <c r="F118" s="58">
        <v>69.95</v>
      </c>
      <c r="G118" s="58">
        <v>0.25</v>
      </c>
      <c r="H118" s="58">
        <v>16.96</v>
      </c>
      <c r="I118" s="58">
        <v>1.35</v>
      </c>
      <c r="J118" s="58">
        <v>0.08</v>
      </c>
      <c r="K118" s="58">
        <v>0.95</v>
      </c>
      <c r="L118" s="58">
        <v>4.0599999999999996</v>
      </c>
      <c r="M118" s="58">
        <v>4.58</v>
      </c>
      <c r="N118" s="58">
        <v>1.81</v>
      </c>
      <c r="O118" s="58"/>
      <c r="P118" s="58"/>
      <c r="Q118" s="58">
        <v>8.27</v>
      </c>
      <c r="S118" s="58">
        <v>45.67</v>
      </c>
      <c r="T118" s="58">
        <v>0.99</v>
      </c>
      <c r="U118" s="58">
        <v>11.36</v>
      </c>
      <c r="V118" s="58">
        <v>6.52</v>
      </c>
      <c r="W118" s="58">
        <v>0.21</v>
      </c>
      <c r="X118" s="58">
        <v>15.58</v>
      </c>
      <c r="Y118" s="58">
        <v>11.46</v>
      </c>
      <c r="Z118" s="58">
        <v>1.94</v>
      </c>
      <c r="AA118" s="58">
        <v>0.41</v>
      </c>
      <c r="AB118" s="58"/>
      <c r="AD118" s="59"/>
      <c r="AE118" s="60"/>
      <c r="AF118" s="61"/>
      <c r="AG118" s="59"/>
      <c r="AH118" s="59"/>
      <c r="AI118" s="59"/>
      <c r="AJ118" s="60"/>
      <c r="AK118" s="62"/>
      <c r="AL118" s="62"/>
      <c r="AM118" s="62"/>
      <c r="AN118" s="62"/>
      <c r="AO118" s="62"/>
      <c r="AP118" s="62"/>
      <c r="AQ118" s="63"/>
      <c r="AR118" s="62"/>
      <c r="AS118" s="62"/>
      <c r="AT118" s="63"/>
      <c r="AU118" s="59"/>
      <c r="AV118" s="59"/>
      <c r="AW118" s="59"/>
      <c r="AX118" s="59"/>
      <c r="AY118" s="59"/>
      <c r="AZ118" s="59"/>
      <c r="BA118" s="60"/>
      <c r="BB118" s="64"/>
      <c r="BC118" s="64"/>
      <c r="BD118" s="59"/>
      <c r="BE118" s="59"/>
      <c r="BF118" s="59"/>
      <c r="BG118" s="59"/>
      <c r="BH118" s="59"/>
      <c r="BI118" s="59"/>
      <c r="BJ118" s="59"/>
      <c r="BK118" s="59"/>
      <c r="BL118" s="57"/>
      <c r="BM118" s="57"/>
      <c r="BN118" s="57"/>
      <c r="BO118" s="57"/>
      <c r="BP118" s="57"/>
      <c r="BQ118" s="57"/>
      <c r="BR118" s="57"/>
      <c r="BS118" s="57"/>
      <c r="BT118" s="57"/>
      <c r="BU118" s="57"/>
      <c r="BV118" s="57"/>
      <c r="BW118" s="57"/>
      <c r="BX118" s="57"/>
      <c r="CA118" s="57"/>
      <c r="CB118" s="57"/>
      <c r="CC118" s="57"/>
      <c r="CD118" s="57"/>
      <c r="CE118" s="57"/>
      <c r="CF118" s="57"/>
      <c r="CG118" s="57"/>
      <c r="CH118" s="57"/>
      <c r="CI118" s="57"/>
      <c r="CJ118" s="57"/>
      <c r="CK118" s="57"/>
      <c r="CL118" s="57"/>
      <c r="CP118"/>
      <c r="CQ118"/>
      <c r="CR118"/>
      <c r="CS118"/>
      <c r="CT118"/>
      <c r="CU118"/>
      <c r="CV118"/>
      <c r="CW118"/>
      <c r="CX118"/>
      <c r="CY118"/>
      <c r="CZ118"/>
      <c r="EM118" s="57"/>
      <c r="EN118" s="57"/>
      <c r="EO118" s="57"/>
      <c r="EP118" s="57"/>
      <c r="EQ118" s="57"/>
      <c r="ER118" s="57"/>
      <c r="ES118" s="57"/>
      <c r="ET118" s="57"/>
      <c r="EU118" s="57"/>
      <c r="EV118" s="57"/>
      <c r="EW118" s="57"/>
      <c r="FG118" s="65"/>
      <c r="FH118" s="65"/>
      <c r="FL118" s="57"/>
      <c r="FX118" s="57"/>
      <c r="FY118" s="57"/>
      <c r="FZ118" s="57"/>
      <c r="GA118" s="66"/>
      <c r="GB118" s="66"/>
      <c r="GE118" s="66"/>
      <c r="GG118" s="57"/>
    </row>
    <row r="119" spans="1:189" s="56" customFormat="1" ht="18" customHeight="1" x14ac:dyDescent="0.3">
      <c r="A119" s="56" t="s">
        <v>1043</v>
      </c>
      <c r="B119" s="56" t="s">
        <v>1021</v>
      </c>
      <c r="C119" s="57">
        <v>900</v>
      </c>
      <c r="D119" s="57">
        <v>4</v>
      </c>
      <c r="E119" s="56">
        <f t="shared" si="1"/>
        <v>1173.1500000000001</v>
      </c>
      <c r="F119" s="58">
        <v>72.89</v>
      </c>
      <c r="G119" s="58">
        <v>0.28999999999999998</v>
      </c>
      <c r="H119" s="58">
        <v>15.36</v>
      </c>
      <c r="I119" s="58">
        <v>1.21</v>
      </c>
      <c r="J119" s="58">
        <v>0.11</v>
      </c>
      <c r="K119" s="58">
        <v>0.79</v>
      </c>
      <c r="L119" s="58">
        <v>2.9</v>
      </c>
      <c r="M119" s="58">
        <v>4.28</v>
      </c>
      <c r="N119" s="58">
        <v>2.17</v>
      </c>
      <c r="O119" s="58"/>
      <c r="P119" s="58"/>
      <c r="Q119" s="58">
        <v>7.48</v>
      </c>
      <c r="S119" s="58">
        <v>46.62</v>
      </c>
      <c r="T119" s="58">
        <v>1.1499999999999999</v>
      </c>
      <c r="U119" s="58">
        <v>9.76</v>
      </c>
      <c r="V119" s="58">
        <v>7.23</v>
      </c>
      <c r="W119" s="58">
        <v>0.44</v>
      </c>
      <c r="X119" s="58">
        <v>16.739999999999998</v>
      </c>
      <c r="Y119" s="58">
        <v>11.26</v>
      </c>
      <c r="Z119" s="58">
        <v>1.83</v>
      </c>
      <c r="AA119" s="58">
        <v>0.31</v>
      </c>
      <c r="AB119" s="58"/>
      <c r="AD119" s="59"/>
      <c r="AE119" s="60"/>
      <c r="AF119" s="61"/>
      <c r="AG119" s="59"/>
      <c r="AH119" s="59"/>
      <c r="AI119" s="59"/>
      <c r="AJ119" s="60"/>
      <c r="AK119" s="62"/>
      <c r="AL119" s="62"/>
      <c r="AM119" s="62"/>
      <c r="AN119" s="62"/>
      <c r="AO119" s="62"/>
      <c r="AP119" s="62"/>
      <c r="AQ119" s="63"/>
      <c r="AR119" s="62"/>
      <c r="AS119" s="62"/>
      <c r="AT119" s="63"/>
      <c r="AU119" s="59"/>
      <c r="AV119" s="59"/>
      <c r="AW119" s="59"/>
      <c r="AX119" s="59"/>
      <c r="AY119" s="59"/>
      <c r="AZ119" s="59"/>
      <c r="BA119" s="60"/>
      <c r="BB119" s="64"/>
      <c r="BC119" s="64"/>
      <c r="BD119" s="59"/>
      <c r="BE119" s="59"/>
      <c r="BF119" s="59"/>
      <c r="BG119" s="59"/>
      <c r="BH119" s="59"/>
      <c r="BI119" s="59"/>
      <c r="BJ119" s="59"/>
      <c r="BK119" s="59"/>
      <c r="BL119" s="57"/>
      <c r="BM119" s="57"/>
      <c r="BN119" s="57"/>
      <c r="BO119" s="57"/>
      <c r="BP119" s="57"/>
      <c r="BQ119" s="57"/>
      <c r="BR119" s="57"/>
      <c r="BS119" s="57"/>
      <c r="BT119" s="57"/>
      <c r="BU119" s="57"/>
      <c r="BV119" s="57"/>
      <c r="BW119" s="57"/>
      <c r="BX119" s="57"/>
      <c r="CA119" s="57"/>
      <c r="CB119" s="57"/>
      <c r="CC119" s="57"/>
      <c r="CD119" s="57"/>
      <c r="CE119" s="57"/>
      <c r="CF119" s="57"/>
      <c r="CG119" s="57"/>
      <c r="CH119" s="57"/>
      <c r="CI119" s="57"/>
      <c r="CJ119" s="57"/>
      <c r="CK119" s="57"/>
      <c r="CL119" s="57"/>
      <c r="CP119"/>
      <c r="CQ119"/>
      <c r="CR119"/>
      <c r="CS119"/>
      <c r="CT119"/>
      <c r="CU119"/>
      <c r="CV119"/>
      <c r="CW119"/>
      <c r="CX119"/>
      <c r="CY119"/>
      <c r="CZ119"/>
      <c r="EM119" s="57"/>
      <c r="EN119" s="57"/>
      <c r="EO119" s="57"/>
      <c r="EP119" s="57"/>
      <c r="EQ119" s="57"/>
      <c r="ER119" s="57"/>
      <c r="ES119" s="57"/>
      <c r="ET119" s="57"/>
      <c r="EU119" s="57"/>
      <c r="EV119" s="57"/>
      <c r="EW119" s="57"/>
      <c r="FG119" s="65"/>
      <c r="FH119" s="65"/>
      <c r="FL119" s="57"/>
      <c r="FX119" s="57"/>
      <c r="FY119" s="57"/>
      <c r="FZ119" s="57"/>
      <c r="GA119" s="66"/>
      <c r="GB119" s="66"/>
      <c r="GE119" s="66"/>
      <c r="GG119" s="57"/>
    </row>
    <row r="120" spans="1:189" s="56" customFormat="1" ht="18" customHeight="1" x14ac:dyDescent="0.3">
      <c r="A120" s="56" t="s">
        <v>1043</v>
      </c>
      <c r="B120" s="56" t="s">
        <v>1021</v>
      </c>
      <c r="C120" s="57">
        <v>900</v>
      </c>
      <c r="D120" s="57">
        <v>4</v>
      </c>
      <c r="E120" s="56">
        <f t="shared" si="1"/>
        <v>1173.1500000000001</v>
      </c>
      <c r="F120" s="58">
        <v>74.52</v>
      </c>
      <c r="G120" s="58">
        <v>0.28000000000000003</v>
      </c>
      <c r="H120" s="58">
        <v>14.39</v>
      </c>
      <c r="I120" s="58">
        <v>0.96</v>
      </c>
      <c r="J120" s="58">
        <v>0.1</v>
      </c>
      <c r="K120" s="58">
        <v>1.08</v>
      </c>
      <c r="L120" s="58">
        <v>2.25</v>
      </c>
      <c r="M120" s="58">
        <v>4.0199999999999996</v>
      </c>
      <c r="N120" s="58">
        <v>2.38</v>
      </c>
      <c r="O120" s="58"/>
      <c r="P120" s="58"/>
      <c r="Q120" s="58">
        <v>6.73</v>
      </c>
      <c r="S120" s="58">
        <v>47.72</v>
      </c>
      <c r="T120" s="58">
        <v>1.22</v>
      </c>
      <c r="U120" s="58">
        <v>9.31</v>
      </c>
      <c r="V120" s="58">
        <v>6.31</v>
      </c>
      <c r="W120" s="58"/>
      <c r="X120" s="58">
        <v>17.61</v>
      </c>
      <c r="Y120" s="58">
        <v>11.4</v>
      </c>
      <c r="Z120" s="58">
        <v>1.72</v>
      </c>
      <c r="AA120" s="58">
        <v>0.34</v>
      </c>
      <c r="AB120" s="58"/>
      <c r="AD120" s="59"/>
      <c r="AE120" s="60"/>
      <c r="AF120" s="61"/>
      <c r="AG120" s="59"/>
      <c r="AH120" s="59"/>
      <c r="AI120" s="59"/>
      <c r="AJ120" s="60"/>
      <c r="AK120" s="62"/>
      <c r="AL120" s="62"/>
      <c r="AM120" s="62"/>
      <c r="AN120" s="62"/>
      <c r="AO120" s="62"/>
      <c r="AP120" s="62"/>
      <c r="AQ120" s="63"/>
      <c r="AR120" s="62"/>
      <c r="AS120" s="62"/>
      <c r="AT120" s="63"/>
      <c r="AU120" s="59"/>
      <c r="AV120" s="59"/>
      <c r="AW120" s="59"/>
      <c r="AX120" s="59"/>
      <c r="AY120" s="59"/>
      <c r="AZ120" s="59"/>
      <c r="BA120" s="60"/>
      <c r="BB120" s="64"/>
      <c r="BC120" s="64"/>
      <c r="BD120" s="59"/>
      <c r="BE120" s="59"/>
      <c r="BF120" s="59"/>
      <c r="BG120" s="59"/>
      <c r="BH120" s="59"/>
      <c r="BI120" s="59"/>
      <c r="BJ120" s="59"/>
      <c r="BK120" s="59"/>
      <c r="BL120" s="57"/>
      <c r="BM120" s="57"/>
      <c r="BN120" s="57"/>
      <c r="BO120" s="57"/>
      <c r="BP120" s="57"/>
      <c r="BQ120" s="57"/>
      <c r="BR120" s="57"/>
      <c r="BS120" s="57"/>
      <c r="BT120" s="57"/>
      <c r="BU120" s="57"/>
      <c r="BV120" s="57"/>
      <c r="BW120" s="57"/>
      <c r="BX120" s="57"/>
      <c r="CA120" s="57"/>
      <c r="CB120" s="57"/>
      <c r="CC120" s="57"/>
      <c r="CD120" s="57"/>
      <c r="CE120" s="57"/>
      <c r="CF120" s="57"/>
      <c r="CG120" s="57"/>
      <c r="CH120" s="57"/>
      <c r="CI120" s="57"/>
      <c r="CJ120" s="57"/>
      <c r="CK120" s="57"/>
      <c r="CL120" s="57"/>
      <c r="CP120"/>
      <c r="CQ120"/>
      <c r="CR120"/>
      <c r="CS120"/>
      <c r="CT120"/>
      <c r="CU120"/>
      <c r="CV120"/>
      <c r="CW120"/>
      <c r="CX120"/>
      <c r="CY120"/>
      <c r="CZ120"/>
      <c r="EM120" s="57"/>
      <c r="EN120" s="57"/>
      <c r="EO120" s="57"/>
      <c r="EP120" s="57"/>
      <c r="EQ120" s="57"/>
      <c r="ER120" s="57"/>
      <c r="ES120" s="57"/>
      <c r="ET120" s="57"/>
      <c r="EU120" s="57"/>
      <c r="EV120" s="57"/>
      <c r="EW120" s="57"/>
      <c r="FG120" s="65"/>
      <c r="FH120" s="65"/>
      <c r="FL120" s="57"/>
      <c r="FX120" s="57"/>
      <c r="FY120" s="57"/>
      <c r="FZ120" s="57"/>
      <c r="GA120" s="66"/>
      <c r="GB120" s="66"/>
      <c r="GE120" s="66"/>
      <c r="GG120" s="57"/>
    </row>
    <row r="121" spans="1:189" s="56" customFormat="1" ht="18" customHeight="1" x14ac:dyDescent="0.3">
      <c r="A121" s="56" t="s">
        <v>1043</v>
      </c>
      <c r="B121" s="56" t="s">
        <v>1021</v>
      </c>
      <c r="C121" s="57">
        <v>950</v>
      </c>
      <c r="D121" s="57">
        <v>4</v>
      </c>
      <c r="E121" s="56">
        <f t="shared" si="1"/>
        <v>1223.1500000000001</v>
      </c>
      <c r="F121" s="58">
        <v>67.52</v>
      </c>
      <c r="G121" s="58">
        <v>0.3</v>
      </c>
      <c r="H121" s="58">
        <v>17.260000000000002</v>
      </c>
      <c r="I121" s="58">
        <v>2.4300000000000002</v>
      </c>
      <c r="J121" s="58">
        <v>7.0000000000000007E-2</v>
      </c>
      <c r="K121" s="58">
        <v>1.63</v>
      </c>
      <c r="L121" s="58">
        <v>4.4400000000000004</v>
      </c>
      <c r="M121" s="58">
        <v>4.71</v>
      </c>
      <c r="N121" s="58">
        <v>1.63</v>
      </c>
      <c r="O121" s="58"/>
      <c r="P121" s="58"/>
      <c r="Q121" s="58">
        <v>6.59</v>
      </c>
      <c r="S121" s="58">
        <v>44.13</v>
      </c>
      <c r="T121" s="58">
        <v>1.44</v>
      </c>
      <c r="U121" s="58">
        <v>10.45</v>
      </c>
      <c r="V121" s="58">
        <v>8.39</v>
      </c>
      <c r="W121" s="58">
        <v>0.28999999999999998</v>
      </c>
      <c r="X121" s="58">
        <v>16.32</v>
      </c>
      <c r="Y121" s="58">
        <v>11.44</v>
      </c>
      <c r="Z121" s="58">
        <v>2.11</v>
      </c>
      <c r="AA121" s="58">
        <v>0.32</v>
      </c>
      <c r="AB121" s="58"/>
      <c r="AD121" s="59"/>
      <c r="AE121" s="60"/>
      <c r="AF121" s="61"/>
      <c r="AG121" s="59"/>
      <c r="AH121" s="59"/>
      <c r="AI121" s="59"/>
      <c r="AJ121" s="60"/>
      <c r="AK121" s="62"/>
      <c r="AL121" s="62"/>
      <c r="AM121" s="62"/>
      <c r="AN121" s="62"/>
      <c r="AO121" s="62"/>
      <c r="AP121" s="62"/>
      <c r="AQ121" s="63"/>
      <c r="AR121" s="62"/>
      <c r="AS121" s="62"/>
      <c r="AT121" s="63"/>
      <c r="AU121" s="59"/>
      <c r="AV121" s="59"/>
      <c r="AW121" s="59"/>
      <c r="AX121" s="59"/>
      <c r="AY121" s="59"/>
      <c r="AZ121" s="59"/>
      <c r="BA121" s="60"/>
      <c r="BB121" s="64"/>
      <c r="BC121" s="64"/>
      <c r="BD121" s="59"/>
      <c r="BE121" s="59"/>
      <c r="BF121" s="59"/>
      <c r="BG121" s="59"/>
      <c r="BH121" s="59"/>
      <c r="BI121" s="59"/>
      <c r="BJ121" s="59"/>
      <c r="BK121" s="59"/>
      <c r="BL121" s="57"/>
      <c r="BM121" s="57"/>
      <c r="BN121" s="57"/>
      <c r="BO121" s="57"/>
      <c r="BP121" s="57"/>
      <c r="BQ121" s="57"/>
      <c r="BR121" s="57"/>
      <c r="BS121" s="57"/>
      <c r="BT121" s="57"/>
      <c r="BU121" s="57"/>
      <c r="BV121" s="57"/>
      <c r="BW121" s="57"/>
      <c r="BX121" s="57"/>
      <c r="CA121" s="57"/>
      <c r="CB121" s="57"/>
      <c r="CC121" s="57"/>
      <c r="CD121" s="57"/>
      <c r="CE121" s="57"/>
      <c r="CF121" s="57"/>
      <c r="CG121" s="57"/>
      <c r="CH121" s="57"/>
      <c r="CI121" s="57"/>
      <c r="CJ121" s="57"/>
      <c r="CK121" s="57"/>
      <c r="CL121" s="57"/>
      <c r="CP121"/>
      <c r="CQ121"/>
      <c r="CR121"/>
      <c r="CS121"/>
      <c r="CT121"/>
      <c r="CU121"/>
      <c r="CV121"/>
      <c r="CW121"/>
      <c r="CX121"/>
      <c r="CY121"/>
      <c r="CZ121"/>
      <c r="EM121" s="57"/>
      <c r="EN121" s="57"/>
      <c r="EO121" s="57"/>
      <c r="EP121" s="57"/>
      <c r="EQ121" s="57"/>
      <c r="ER121" s="57"/>
      <c r="ES121" s="57"/>
      <c r="ET121" s="57"/>
      <c r="EU121" s="57"/>
      <c r="EV121" s="57"/>
      <c r="EW121" s="57"/>
      <c r="FG121" s="65"/>
      <c r="FH121" s="65"/>
      <c r="FL121" s="57"/>
      <c r="FX121" s="57"/>
      <c r="FY121" s="57"/>
      <c r="FZ121" s="57"/>
      <c r="GA121" s="66"/>
      <c r="GB121" s="66"/>
      <c r="GE121" s="66"/>
      <c r="GG121" s="57"/>
    </row>
    <row r="122" spans="1:189" s="56" customFormat="1" ht="18" customHeight="1" x14ac:dyDescent="0.3">
      <c r="A122" s="56" t="s">
        <v>1042</v>
      </c>
      <c r="B122" s="56" t="s">
        <v>1021</v>
      </c>
      <c r="C122" s="57">
        <v>945</v>
      </c>
      <c r="D122" s="57">
        <v>4.0019999999999998</v>
      </c>
      <c r="E122" s="56">
        <f t="shared" si="1"/>
        <v>1218.1500000000001</v>
      </c>
      <c r="F122" s="58">
        <v>58.695</v>
      </c>
      <c r="G122" s="58">
        <v>0.41860000000000003</v>
      </c>
      <c r="H122" s="58">
        <v>16.38</v>
      </c>
      <c r="I122" s="58">
        <v>4.6501000000000001</v>
      </c>
      <c r="J122" s="58">
        <v>0.1729</v>
      </c>
      <c r="K122" s="58">
        <v>1.3559000000000001</v>
      </c>
      <c r="L122" s="58">
        <v>5.1142000000000003</v>
      </c>
      <c r="M122" s="58">
        <v>2.8847</v>
      </c>
      <c r="N122" s="58">
        <v>1.3376999999999999</v>
      </c>
      <c r="O122" s="58"/>
      <c r="P122" s="58"/>
      <c r="Q122" s="58">
        <v>6.9</v>
      </c>
      <c r="S122" s="58">
        <v>43.8</v>
      </c>
      <c r="T122" s="58">
        <v>1.87</v>
      </c>
      <c r="U122" s="58">
        <v>11.9</v>
      </c>
      <c r="V122" s="58">
        <v>12.2</v>
      </c>
      <c r="W122" s="58">
        <v>0.14000000000000001</v>
      </c>
      <c r="X122" s="58">
        <v>14.1</v>
      </c>
      <c r="Y122" s="58">
        <v>11.2</v>
      </c>
      <c r="Z122" s="58">
        <v>2.17</v>
      </c>
      <c r="AA122" s="58">
        <v>0.33</v>
      </c>
      <c r="AB122" s="58"/>
      <c r="AD122" s="59"/>
      <c r="AE122" s="60"/>
      <c r="AF122" s="61"/>
      <c r="AG122" s="59"/>
      <c r="AH122" s="59"/>
      <c r="AI122" s="59"/>
      <c r="AJ122" s="60"/>
      <c r="AK122" s="62"/>
      <c r="AL122" s="62"/>
      <c r="AM122" s="62"/>
      <c r="AN122" s="62"/>
      <c r="AO122" s="62"/>
      <c r="AP122" s="62"/>
      <c r="AQ122" s="63"/>
      <c r="AR122" s="62"/>
      <c r="AS122" s="62"/>
      <c r="AT122" s="63"/>
      <c r="AU122" s="59"/>
      <c r="AV122" s="59"/>
      <c r="AW122" s="59"/>
      <c r="AX122" s="59"/>
      <c r="AY122" s="59"/>
      <c r="AZ122" s="59"/>
      <c r="BA122" s="60"/>
      <c r="BB122" s="64"/>
      <c r="BC122" s="64"/>
      <c r="BD122" s="59"/>
      <c r="BE122" s="59"/>
      <c r="BF122" s="59"/>
      <c r="BG122" s="59"/>
      <c r="BH122" s="59"/>
      <c r="BI122" s="59"/>
      <c r="BJ122" s="59"/>
      <c r="BK122" s="59"/>
      <c r="BL122" s="57"/>
      <c r="BM122" s="57"/>
      <c r="BN122" s="57"/>
      <c r="BO122" s="57"/>
      <c r="BP122" s="57"/>
      <c r="BQ122" s="57"/>
      <c r="BR122" s="57"/>
      <c r="BS122" s="57"/>
      <c r="BT122" s="57"/>
      <c r="BU122" s="57"/>
      <c r="BV122" s="57"/>
      <c r="BW122" s="57"/>
      <c r="BX122" s="57"/>
      <c r="CA122" s="57"/>
      <c r="CB122" s="57"/>
      <c r="CC122" s="57"/>
      <c r="CD122" s="57"/>
      <c r="CE122" s="57"/>
      <c r="CF122" s="57"/>
      <c r="CG122" s="57"/>
      <c r="CH122" s="57"/>
      <c r="CI122" s="57"/>
      <c r="CJ122" s="57"/>
      <c r="CK122" s="57"/>
      <c r="CL122" s="57"/>
      <c r="CP122"/>
      <c r="CQ122"/>
      <c r="CR122"/>
      <c r="CS122"/>
      <c r="CT122"/>
      <c r="CU122"/>
      <c r="CV122"/>
      <c r="CW122"/>
      <c r="CX122"/>
      <c r="CY122"/>
      <c r="CZ122"/>
      <c r="EM122" s="57"/>
      <c r="EN122" s="57"/>
      <c r="EO122" s="57"/>
      <c r="EP122" s="57"/>
      <c r="EQ122" s="57"/>
      <c r="ER122" s="57"/>
      <c r="ES122" s="57"/>
      <c r="ET122" s="57"/>
      <c r="EU122" s="57"/>
      <c r="EV122" s="57"/>
      <c r="EW122" s="57"/>
      <c r="FG122" s="65"/>
      <c r="FH122" s="65"/>
      <c r="FL122" s="57"/>
      <c r="FX122" s="57"/>
      <c r="FY122" s="57"/>
      <c r="FZ122" s="57"/>
      <c r="GA122" s="66"/>
      <c r="GB122" s="66"/>
      <c r="GE122" s="66"/>
      <c r="GG122" s="57"/>
    </row>
    <row r="123" spans="1:189" s="56" customFormat="1" ht="18" customHeight="1" x14ac:dyDescent="0.3">
      <c r="A123" s="56" t="s">
        <v>1042</v>
      </c>
      <c r="B123" s="56" t="s">
        <v>1021</v>
      </c>
      <c r="C123" s="57">
        <v>945</v>
      </c>
      <c r="D123" s="57">
        <v>4.0019999999999998</v>
      </c>
      <c r="E123" s="56">
        <f t="shared" si="1"/>
        <v>1218.1500000000001</v>
      </c>
      <c r="F123" s="58">
        <v>53.706899999999997</v>
      </c>
      <c r="G123" s="58">
        <v>0.48344999999999999</v>
      </c>
      <c r="H123" s="58">
        <v>17.140499999999999</v>
      </c>
      <c r="I123" s="58">
        <v>4.6762800000000002</v>
      </c>
      <c r="J123" s="58">
        <v>0.17580000000000001</v>
      </c>
      <c r="K123" s="58">
        <v>1.50309</v>
      </c>
      <c r="L123" s="58">
        <v>6.6188700000000003</v>
      </c>
      <c r="M123" s="58">
        <v>2.5666799999999999</v>
      </c>
      <c r="N123" s="58">
        <v>0.97568999999999995</v>
      </c>
      <c r="O123" s="58"/>
      <c r="P123" s="58"/>
      <c r="Q123" s="58">
        <v>8.1999999999999993</v>
      </c>
      <c r="S123" s="58">
        <v>42.6</v>
      </c>
      <c r="T123" s="58">
        <v>1.85</v>
      </c>
      <c r="U123" s="58">
        <v>13.2</v>
      </c>
      <c r="V123" s="58">
        <v>12.5</v>
      </c>
      <c r="W123" s="58">
        <v>0.28000000000000003</v>
      </c>
      <c r="X123" s="58">
        <v>13.6</v>
      </c>
      <c r="Y123" s="58">
        <v>11.3</v>
      </c>
      <c r="Z123" s="58">
        <v>2.14</v>
      </c>
      <c r="AA123" s="58">
        <v>0.35</v>
      </c>
      <c r="AB123" s="58"/>
      <c r="AD123" s="59"/>
      <c r="AE123" s="60"/>
      <c r="AF123" s="61"/>
      <c r="AG123" s="59"/>
      <c r="AH123" s="59"/>
      <c r="AI123" s="59"/>
      <c r="AJ123" s="60"/>
      <c r="AK123" s="62"/>
      <c r="AL123" s="62"/>
      <c r="AM123" s="62"/>
      <c r="AN123" s="62"/>
      <c r="AO123" s="62"/>
      <c r="AP123" s="62"/>
      <c r="AQ123" s="63"/>
      <c r="AR123" s="62"/>
      <c r="AS123" s="62"/>
      <c r="AT123" s="63"/>
      <c r="AU123" s="59"/>
      <c r="AV123" s="59"/>
      <c r="AW123" s="59"/>
      <c r="AX123" s="59"/>
      <c r="AY123" s="59"/>
      <c r="AZ123" s="59"/>
      <c r="BA123" s="60"/>
      <c r="BB123" s="64"/>
      <c r="BC123" s="64"/>
      <c r="BD123" s="59"/>
      <c r="BE123" s="59"/>
      <c r="BF123" s="59"/>
      <c r="BG123" s="59"/>
      <c r="BH123" s="59"/>
      <c r="BI123" s="59"/>
      <c r="BJ123" s="59"/>
      <c r="BK123" s="59"/>
      <c r="BL123" s="57"/>
      <c r="BM123" s="57"/>
      <c r="BN123" s="57"/>
      <c r="BO123" s="57"/>
      <c r="BP123" s="57"/>
      <c r="BQ123" s="57"/>
      <c r="BR123" s="57"/>
      <c r="BS123" s="57"/>
      <c r="BT123" s="57"/>
      <c r="BU123" s="57"/>
      <c r="BV123" s="57"/>
      <c r="BW123" s="57"/>
      <c r="BX123" s="57"/>
      <c r="CA123" s="57"/>
      <c r="CB123" s="57"/>
      <c r="CC123" s="57"/>
      <c r="CD123" s="57"/>
      <c r="CE123" s="57"/>
      <c r="CF123" s="57"/>
      <c r="CG123" s="57"/>
      <c r="CH123" s="57"/>
      <c r="CI123" s="57"/>
      <c r="CJ123" s="57"/>
      <c r="CK123" s="57"/>
      <c r="CL123" s="57"/>
      <c r="CP123"/>
      <c r="CQ123"/>
      <c r="CR123"/>
      <c r="CS123"/>
      <c r="CT123"/>
      <c r="CU123"/>
      <c r="CV123"/>
      <c r="CW123"/>
      <c r="CX123"/>
      <c r="CY123"/>
      <c r="CZ123"/>
      <c r="EM123" s="57"/>
      <c r="EN123" s="57"/>
      <c r="EO123" s="57"/>
      <c r="EP123" s="57"/>
      <c r="EQ123" s="57"/>
      <c r="ER123" s="57"/>
      <c r="ES123" s="57"/>
      <c r="ET123" s="57"/>
      <c r="EU123" s="57"/>
      <c r="EV123" s="57"/>
      <c r="EW123" s="57"/>
      <c r="FG123" s="65"/>
      <c r="FH123" s="65"/>
      <c r="FL123" s="57"/>
      <c r="FX123" s="57"/>
      <c r="FY123" s="57"/>
      <c r="FZ123" s="57"/>
      <c r="GA123" s="66"/>
      <c r="GB123" s="66"/>
      <c r="GE123" s="66"/>
      <c r="GG123" s="57"/>
    </row>
    <row r="124" spans="1:189" s="56" customFormat="1" ht="18" customHeight="1" x14ac:dyDescent="0.3">
      <c r="A124" s="56" t="s">
        <v>1042</v>
      </c>
      <c r="B124" s="56" t="s">
        <v>1021</v>
      </c>
      <c r="C124" s="57">
        <v>995</v>
      </c>
      <c r="D124" s="57">
        <v>4.048</v>
      </c>
      <c r="E124" s="56">
        <f t="shared" si="1"/>
        <v>1268.1500000000001</v>
      </c>
      <c r="F124" s="58">
        <v>52.063499999999998</v>
      </c>
      <c r="G124" s="58">
        <v>0.7137</v>
      </c>
      <c r="H124" s="58">
        <v>17.293500000000002</v>
      </c>
      <c r="I124" s="58">
        <v>6.9997499999999997</v>
      </c>
      <c r="J124" s="58">
        <v>0.13725000000000001</v>
      </c>
      <c r="K124" s="58">
        <v>3.2025000000000001</v>
      </c>
      <c r="L124" s="58">
        <v>7.5945</v>
      </c>
      <c r="M124" s="58">
        <v>2.9371499999999999</v>
      </c>
      <c r="N124" s="58">
        <v>0.53985000000000005</v>
      </c>
      <c r="O124" s="58"/>
      <c r="P124" s="58"/>
      <c r="Q124" s="58">
        <v>6.4</v>
      </c>
      <c r="S124" s="58">
        <v>43</v>
      </c>
      <c r="T124" s="58">
        <v>2.0099999999999998</v>
      </c>
      <c r="U124" s="58">
        <v>12.9</v>
      </c>
      <c r="V124" s="58">
        <v>11.5</v>
      </c>
      <c r="W124" s="58">
        <v>0.16</v>
      </c>
      <c r="X124" s="58">
        <v>14.8</v>
      </c>
      <c r="Y124" s="58">
        <v>11.2</v>
      </c>
      <c r="Z124" s="58">
        <v>2.2200000000000002</v>
      </c>
      <c r="AA124" s="58">
        <v>0.32</v>
      </c>
      <c r="AB124" s="58"/>
      <c r="AD124" s="59"/>
      <c r="AE124" s="60"/>
      <c r="AF124" s="61"/>
      <c r="AG124" s="59"/>
      <c r="AH124" s="59"/>
      <c r="AI124" s="59"/>
      <c r="AJ124" s="60"/>
      <c r="AK124" s="62"/>
      <c r="AL124" s="62"/>
      <c r="AM124" s="62"/>
      <c r="AN124" s="62"/>
      <c r="AO124" s="62"/>
      <c r="AP124" s="62"/>
      <c r="AQ124" s="63"/>
      <c r="AR124" s="62"/>
      <c r="AS124" s="62"/>
      <c r="AT124" s="63"/>
      <c r="AU124" s="59"/>
      <c r="AV124" s="59"/>
      <c r="AW124" s="59"/>
      <c r="AX124" s="59"/>
      <c r="AY124" s="59"/>
      <c r="AZ124" s="59"/>
      <c r="BA124" s="60"/>
      <c r="BB124" s="64"/>
      <c r="BC124" s="64"/>
      <c r="BD124" s="59"/>
      <c r="BE124" s="59"/>
      <c r="BF124" s="59"/>
      <c r="BG124" s="59"/>
      <c r="BH124" s="59"/>
      <c r="BI124" s="59"/>
      <c r="BJ124" s="59"/>
      <c r="BK124" s="59"/>
      <c r="BL124" s="57"/>
      <c r="BM124" s="57"/>
      <c r="BN124" s="57"/>
      <c r="BO124" s="57"/>
      <c r="BP124" s="57"/>
      <c r="BQ124" s="57"/>
      <c r="BR124" s="57"/>
      <c r="BS124" s="57"/>
      <c r="BT124" s="57"/>
      <c r="BU124" s="57"/>
      <c r="BV124" s="57"/>
      <c r="BW124" s="57"/>
      <c r="BX124" s="57"/>
      <c r="CA124" s="57"/>
      <c r="CB124" s="57"/>
      <c r="CC124" s="57"/>
      <c r="CD124" s="57"/>
      <c r="CE124" s="57"/>
      <c r="CF124" s="57"/>
      <c r="CG124" s="57"/>
      <c r="CH124" s="57"/>
      <c r="CI124" s="57"/>
      <c r="CJ124" s="57"/>
      <c r="CK124" s="57"/>
      <c r="CL124" s="57"/>
      <c r="CP124"/>
      <c r="CQ124"/>
      <c r="CR124"/>
      <c r="CS124"/>
      <c r="CT124"/>
      <c r="CU124"/>
      <c r="CV124"/>
      <c r="CW124"/>
      <c r="CX124"/>
      <c r="CY124"/>
      <c r="CZ124"/>
      <c r="EM124" s="57"/>
      <c r="EN124" s="57"/>
      <c r="EO124" s="57"/>
      <c r="EP124" s="57"/>
      <c r="EQ124" s="57"/>
      <c r="ER124" s="57"/>
      <c r="ES124" s="57"/>
      <c r="ET124" s="57"/>
      <c r="EU124" s="57"/>
      <c r="EV124" s="57"/>
      <c r="EW124" s="57"/>
      <c r="FG124" s="65"/>
      <c r="FH124" s="65"/>
      <c r="FL124" s="57"/>
      <c r="FX124" s="57"/>
      <c r="FY124" s="57"/>
      <c r="FZ124" s="57"/>
      <c r="GA124" s="66"/>
      <c r="GB124" s="66"/>
      <c r="GE124" s="66"/>
      <c r="GG124" s="57"/>
    </row>
    <row r="125" spans="1:189" s="56" customFormat="1" ht="18" customHeight="1" x14ac:dyDescent="0.3">
      <c r="A125" s="56" t="s">
        <v>1042</v>
      </c>
      <c r="B125" s="56" t="s">
        <v>1021</v>
      </c>
      <c r="C125" s="57">
        <v>1000</v>
      </c>
      <c r="D125" s="57">
        <v>4.2699999999999996</v>
      </c>
      <c r="E125" s="56">
        <f t="shared" si="1"/>
        <v>1273.1500000000001</v>
      </c>
      <c r="F125" s="58">
        <v>51.380400000000002</v>
      </c>
      <c r="G125" s="58">
        <v>0.77434999999999998</v>
      </c>
      <c r="H125" s="58">
        <v>17.035699999999999</v>
      </c>
      <c r="I125" s="58">
        <v>7.6159600000000003</v>
      </c>
      <c r="J125" s="58">
        <v>3.644E-2</v>
      </c>
      <c r="K125" s="58">
        <v>3.2067199999999998</v>
      </c>
      <c r="L125" s="58">
        <v>6.7778400000000003</v>
      </c>
      <c r="M125" s="58">
        <v>3.4071400000000001</v>
      </c>
      <c r="N125" s="58">
        <v>0.85633999999999999</v>
      </c>
      <c r="O125" s="58"/>
      <c r="P125" s="58"/>
      <c r="Q125" s="58">
        <v>6.8</v>
      </c>
      <c r="S125" s="58">
        <v>42.8</v>
      </c>
      <c r="T125" s="58">
        <v>2.3199999999999998</v>
      </c>
      <c r="U125" s="58">
        <v>13.1</v>
      </c>
      <c r="V125" s="58">
        <v>11.5</v>
      </c>
      <c r="W125" s="58">
        <v>0.18</v>
      </c>
      <c r="X125" s="58">
        <v>13.6</v>
      </c>
      <c r="Y125" s="58">
        <v>10.8</v>
      </c>
      <c r="Z125" s="58">
        <v>2.33</v>
      </c>
      <c r="AA125" s="58">
        <v>0.38</v>
      </c>
      <c r="AB125" s="58"/>
      <c r="AD125" s="59"/>
      <c r="AE125" s="60"/>
      <c r="AF125" s="61"/>
      <c r="AG125" s="59"/>
      <c r="AH125" s="59"/>
      <c r="AI125" s="59"/>
      <c r="AJ125" s="60"/>
      <c r="AK125" s="62"/>
      <c r="AL125" s="62"/>
      <c r="AM125" s="62"/>
      <c r="AN125" s="62"/>
      <c r="AO125" s="62"/>
      <c r="AP125" s="62"/>
      <c r="AQ125" s="63"/>
      <c r="AR125" s="62"/>
      <c r="AS125" s="62"/>
      <c r="AT125" s="63"/>
      <c r="AU125" s="59"/>
      <c r="AV125" s="59"/>
      <c r="AW125" s="59"/>
      <c r="AX125" s="59"/>
      <c r="AY125" s="59"/>
      <c r="AZ125" s="59"/>
      <c r="BA125" s="60"/>
      <c r="BB125" s="64"/>
      <c r="BC125" s="64"/>
      <c r="BD125" s="59"/>
      <c r="BE125" s="59"/>
      <c r="BF125" s="59"/>
      <c r="BG125" s="59"/>
      <c r="BH125" s="59"/>
      <c r="BI125" s="59"/>
      <c r="BJ125" s="59"/>
      <c r="BK125" s="59"/>
      <c r="BL125" s="57"/>
      <c r="BM125" s="57"/>
      <c r="BN125" s="57"/>
      <c r="BO125" s="57"/>
      <c r="BP125" s="57"/>
      <c r="BQ125" s="57"/>
      <c r="BR125" s="57"/>
      <c r="BS125" s="57"/>
      <c r="BT125" s="57"/>
      <c r="BU125" s="57"/>
      <c r="BV125" s="57"/>
      <c r="BW125" s="57"/>
      <c r="BX125" s="57"/>
      <c r="CA125" s="57"/>
      <c r="CB125" s="57"/>
      <c r="CC125" s="57"/>
      <c r="CD125" s="57"/>
      <c r="CE125" s="57"/>
      <c r="CF125" s="57"/>
      <c r="CG125" s="57"/>
      <c r="CH125" s="57"/>
      <c r="CI125" s="57"/>
      <c r="CJ125" s="57"/>
      <c r="CK125" s="57"/>
      <c r="CL125" s="57"/>
      <c r="CP125"/>
      <c r="CQ125"/>
      <c r="CR125"/>
      <c r="CS125"/>
      <c r="CT125"/>
      <c r="CU125"/>
      <c r="CV125"/>
      <c r="CW125"/>
      <c r="CX125"/>
      <c r="CY125"/>
      <c r="CZ125"/>
      <c r="EM125" s="57"/>
      <c r="EN125" s="57"/>
      <c r="EO125" s="57"/>
      <c r="EP125" s="57"/>
      <c r="EQ125" s="57"/>
      <c r="ER125" s="57"/>
      <c r="ES125" s="57"/>
      <c r="ET125" s="57"/>
      <c r="EU125" s="57"/>
      <c r="EV125" s="57"/>
      <c r="EW125" s="57"/>
      <c r="FG125" s="65"/>
      <c r="FH125" s="65"/>
      <c r="FL125" s="57"/>
      <c r="FX125" s="57"/>
      <c r="FY125" s="57"/>
      <c r="FZ125" s="57"/>
      <c r="GA125" s="66"/>
      <c r="GB125" s="66"/>
      <c r="GE125" s="66"/>
      <c r="GG125" s="57"/>
    </row>
    <row r="126" spans="1:189" s="56" customFormat="1" ht="18" customHeight="1" x14ac:dyDescent="0.3">
      <c r="A126" s="56" t="s">
        <v>1036</v>
      </c>
      <c r="B126" s="56" t="s">
        <v>1021</v>
      </c>
      <c r="C126" s="57">
        <v>945</v>
      </c>
      <c r="D126" s="57">
        <v>4.8899999999999997</v>
      </c>
      <c r="E126" s="56">
        <f t="shared" si="1"/>
        <v>1218.1500000000001</v>
      </c>
      <c r="F126" s="58">
        <v>58.2</v>
      </c>
      <c r="G126" s="58">
        <v>0.42</v>
      </c>
      <c r="H126" s="58">
        <v>17.850000000000001</v>
      </c>
      <c r="I126" s="58">
        <v>3.7</v>
      </c>
      <c r="J126" s="58">
        <v>0.05</v>
      </c>
      <c r="K126" s="58">
        <v>2.4</v>
      </c>
      <c r="L126" s="58">
        <v>5.56</v>
      </c>
      <c r="M126" s="58">
        <v>2.93</v>
      </c>
      <c r="N126" s="58">
        <v>0.74</v>
      </c>
      <c r="O126" s="58">
        <v>0.26</v>
      </c>
      <c r="P126" s="58"/>
      <c r="Q126" s="58">
        <f>100-SUM(F126:P126)</f>
        <v>7.8899999999999864</v>
      </c>
      <c r="S126" s="58">
        <v>45.3</v>
      </c>
      <c r="T126" s="58">
        <v>1.78</v>
      </c>
      <c r="U126" s="58">
        <v>12.38</v>
      </c>
      <c r="V126" s="58">
        <v>7.6</v>
      </c>
      <c r="W126" s="58">
        <v>7.0000000000000007E-2</v>
      </c>
      <c r="X126" s="58">
        <v>16.899999999999999</v>
      </c>
      <c r="Y126" s="58">
        <v>11.3</v>
      </c>
      <c r="Z126" s="58">
        <v>2.4</v>
      </c>
      <c r="AA126" s="58">
        <v>0.27</v>
      </c>
      <c r="AB126" s="58"/>
      <c r="AD126" s="59"/>
      <c r="AE126" s="60"/>
      <c r="AF126" s="61"/>
      <c r="AG126" s="59"/>
      <c r="AH126" s="59"/>
      <c r="AI126" s="59"/>
      <c r="AJ126" s="60"/>
      <c r="AK126" s="62"/>
      <c r="AL126" s="62"/>
      <c r="AM126" s="62"/>
      <c r="AN126" s="62"/>
      <c r="AO126" s="62"/>
      <c r="AP126" s="62"/>
      <c r="AQ126" s="63"/>
      <c r="AR126" s="62"/>
      <c r="AS126" s="62"/>
      <c r="AT126" s="63"/>
      <c r="AU126" s="59"/>
      <c r="AV126" s="59"/>
      <c r="AW126" s="59"/>
      <c r="AX126" s="59"/>
      <c r="AY126" s="59"/>
      <c r="AZ126" s="59"/>
      <c r="BA126" s="60"/>
      <c r="BB126" s="64"/>
      <c r="BC126" s="64"/>
      <c r="BD126" s="59"/>
      <c r="BE126" s="59"/>
      <c r="BF126" s="59"/>
      <c r="BG126" s="59"/>
      <c r="BH126" s="59"/>
      <c r="BI126" s="59"/>
      <c r="BJ126" s="59"/>
      <c r="BK126" s="59"/>
      <c r="BL126" s="57"/>
      <c r="BM126" s="57"/>
      <c r="BN126" s="57"/>
      <c r="BO126" s="57"/>
      <c r="BP126" s="57"/>
      <c r="BQ126" s="57"/>
      <c r="BR126" s="57"/>
      <c r="BS126" s="57"/>
      <c r="BT126" s="57"/>
      <c r="BU126" s="57"/>
      <c r="BV126" s="57"/>
      <c r="BW126" s="57"/>
      <c r="BX126" s="57"/>
      <c r="CA126" s="57"/>
      <c r="CB126" s="57"/>
      <c r="CC126" s="57"/>
      <c r="CD126" s="57"/>
      <c r="CE126" s="57"/>
      <c r="CF126" s="57"/>
      <c r="CG126" s="57"/>
      <c r="CH126" s="57"/>
      <c r="CI126" s="57"/>
      <c r="CJ126" s="57"/>
      <c r="CK126" s="57"/>
      <c r="CL126" s="57"/>
      <c r="CP126"/>
      <c r="CQ126"/>
      <c r="CR126"/>
      <c r="CS126"/>
      <c r="CT126"/>
      <c r="CU126"/>
      <c r="CV126"/>
      <c r="CW126"/>
      <c r="CX126"/>
      <c r="CY126"/>
      <c r="CZ126"/>
      <c r="EM126" s="57"/>
      <c r="EN126" s="57"/>
      <c r="EO126" s="57"/>
      <c r="EP126" s="57"/>
      <c r="EQ126" s="57"/>
      <c r="ER126" s="57"/>
      <c r="ES126" s="57"/>
      <c r="ET126" s="57"/>
      <c r="EU126" s="57"/>
      <c r="EV126" s="57"/>
      <c r="EW126" s="57"/>
      <c r="FG126" s="65"/>
      <c r="FH126" s="65"/>
      <c r="FL126" s="57"/>
      <c r="FX126" s="57"/>
      <c r="FY126" s="57"/>
      <c r="FZ126" s="57"/>
      <c r="GA126" s="66"/>
      <c r="GB126" s="66"/>
      <c r="GE126" s="66"/>
      <c r="GG126" s="57"/>
    </row>
    <row r="127" spans="1:189" s="56" customFormat="1" ht="18" customHeight="1" x14ac:dyDescent="0.3">
      <c r="A127" s="56" t="s">
        <v>1036</v>
      </c>
      <c r="B127" s="56" t="s">
        <v>1021</v>
      </c>
      <c r="C127" s="57">
        <v>975</v>
      </c>
      <c r="D127" s="57">
        <v>4.9000000000000004</v>
      </c>
      <c r="E127" s="56">
        <f t="shared" si="1"/>
        <v>1248.1500000000001</v>
      </c>
      <c r="F127" s="58">
        <v>55.9</v>
      </c>
      <c r="G127" s="58">
        <v>0.54</v>
      </c>
      <c r="H127" s="58">
        <v>17.43</v>
      </c>
      <c r="I127" s="58">
        <v>4.2</v>
      </c>
      <c r="J127" s="58">
        <v>0.09</v>
      </c>
      <c r="K127" s="58">
        <v>3.3</v>
      </c>
      <c r="L127" s="58">
        <v>6.33</v>
      </c>
      <c r="M127" s="58">
        <v>3.59</v>
      </c>
      <c r="N127" s="58">
        <v>0.89</v>
      </c>
      <c r="O127" s="58">
        <v>0.01</v>
      </c>
      <c r="P127" s="58">
        <v>0.02</v>
      </c>
      <c r="Q127" s="58">
        <f>100-SUM(F127:P127)</f>
        <v>7.6999999999999886</v>
      </c>
      <c r="S127" s="58">
        <v>44.5</v>
      </c>
      <c r="T127" s="58">
        <v>1.33</v>
      </c>
      <c r="U127" s="58">
        <v>10.72</v>
      </c>
      <c r="V127" s="58">
        <v>9.1999999999999993</v>
      </c>
      <c r="W127" s="58">
        <v>0.3</v>
      </c>
      <c r="X127" s="58">
        <v>16.8</v>
      </c>
      <c r="Y127" s="58">
        <v>11.42</v>
      </c>
      <c r="Z127" s="58">
        <v>2.1</v>
      </c>
      <c r="AA127" s="58">
        <v>0.33</v>
      </c>
      <c r="AB127" s="58"/>
      <c r="AD127" s="59"/>
      <c r="AE127" s="60"/>
      <c r="AF127" s="61"/>
      <c r="AG127" s="59"/>
      <c r="AH127" s="59"/>
      <c r="AI127" s="59"/>
      <c r="AJ127" s="60"/>
      <c r="AK127" s="62"/>
      <c r="AL127" s="62"/>
      <c r="AM127" s="62"/>
      <c r="AN127" s="62"/>
      <c r="AO127" s="62"/>
      <c r="AP127" s="62"/>
      <c r="AQ127" s="63"/>
      <c r="AR127" s="62"/>
      <c r="AS127" s="62"/>
      <c r="AT127" s="63"/>
      <c r="AU127" s="59"/>
      <c r="AV127" s="59"/>
      <c r="AW127" s="59"/>
      <c r="AX127" s="59"/>
      <c r="AY127" s="59"/>
      <c r="AZ127" s="59"/>
      <c r="BA127" s="60"/>
      <c r="BB127" s="64"/>
      <c r="BC127" s="64"/>
      <c r="BD127" s="59"/>
      <c r="BE127" s="59"/>
      <c r="BF127" s="59"/>
      <c r="BG127" s="59"/>
      <c r="BH127" s="59"/>
      <c r="BI127" s="59"/>
      <c r="BJ127" s="59"/>
      <c r="BK127" s="59"/>
      <c r="BL127" s="57"/>
      <c r="BM127" s="57"/>
      <c r="BN127" s="57"/>
      <c r="BO127" s="57"/>
      <c r="BP127" s="57"/>
      <c r="BQ127" s="57"/>
      <c r="BR127" s="57"/>
      <c r="BS127" s="57"/>
      <c r="BT127" s="57"/>
      <c r="BU127" s="57"/>
      <c r="BV127" s="57"/>
      <c r="BW127" s="57"/>
      <c r="BX127" s="57"/>
      <c r="CA127" s="57"/>
      <c r="CB127" s="57"/>
      <c r="CC127" s="57"/>
      <c r="CD127" s="57"/>
      <c r="CE127" s="57"/>
      <c r="CF127" s="57"/>
      <c r="CG127" s="57"/>
      <c r="CH127" s="57"/>
      <c r="CI127" s="57"/>
      <c r="CJ127" s="57"/>
      <c r="CK127" s="57"/>
      <c r="CL127" s="57"/>
      <c r="CP127"/>
      <c r="CQ127"/>
      <c r="CR127"/>
      <c r="CS127"/>
      <c r="CT127"/>
      <c r="CU127"/>
      <c r="CV127"/>
      <c r="CW127"/>
      <c r="CX127"/>
      <c r="CY127"/>
      <c r="CZ127"/>
      <c r="EM127" s="57"/>
      <c r="EN127" s="57"/>
      <c r="EO127" s="57"/>
      <c r="EP127" s="57"/>
      <c r="EQ127" s="57"/>
      <c r="ER127" s="57"/>
      <c r="ES127" s="57"/>
      <c r="ET127" s="57"/>
      <c r="EU127" s="57"/>
      <c r="EV127" s="57"/>
      <c r="EW127" s="57"/>
      <c r="FG127" s="65"/>
      <c r="FH127" s="65"/>
      <c r="FL127" s="57"/>
      <c r="FX127" s="57"/>
      <c r="FY127" s="57"/>
      <c r="FZ127" s="57"/>
      <c r="GA127" s="66"/>
      <c r="GB127" s="66"/>
      <c r="GE127" s="66"/>
      <c r="GG127" s="57"/>
    </row>
    <row r="128" spans="1:189" s="56" customFormat="1" ht="18" customHeight="1" x14ac:dyDescent="0.3">
      <c r="A128" s="56" t="s">
        <v>1044</v>
      </c>
      <c r="B128" s="56" t="s">
        <v>1021</v>
      </c>
      <c r="C128" s="57">
        <v>1000</v>
      </c>
      <c r="D128" s="57">
        <v>5</v>
      </c>
      <c r="E128" s="56">
        <f t="shared" si="1"/>
        <v>1273.1500000000001</v>
      </c>
      <c r="F128" s="58">
        <v>45.8</v>
      </c>
      <c r="G128" s="58">
        <v>1.74</v>
      </c>
      <c r="H128" s="58">
        <v>14.65</v>
      </c>
      <c r="I128" s="58">
        <v>9.31</v>
      </c>
      <c r="J128" s="58">
        <v>0.19</v>
      </c>
      <c r="K128" s="58">
        <v>4.24</v>
      </c>
      <c r="L128" s="58">
        <v>7.75</v>
      </c>
      <c r="M128" s="58">
        <v>3.83</v>
      </c>
      <c r="N128" s="58">
        <v>2.1</v>
      </c>
      <c r="O128" s="58"/>
      <c r="P128" s="58"/>
      <c r="Q128" s="58">
        <v>8</v>
      </c>
      <c r="S128" s="58">
        <v>40.71</v>
      </c>
      <c r="T128" s="58">
        <v>3.08</v>
      </c>
      <c r="U128" s="58">
        <v>12.42</v>
      </c>
      <c r="V128" s="58">
        <v>9.89</v>
      </c>
      <c r="W128" s="58">
        <v>0.12</v>
      </c>
      <c r="X128" s="58">
        <v>14.97</v>
      </c>
      <c r="Y128" s="58">
        <v>11.69</v>
      </c>
      <c r="Z128" s="58">
        <v>2.4500000000000002</v>
      </c>
      <c r="AA128" s="58">
        <v>1.1100000000000001</v>
      </c>
      <c r="AB128" s="58">
        <v>0.13</v>
      </c>
      <c r="AD128" s="59"/>
      <c r="AE128" s="60"/>
      <c r="AF128" s="61"/>
      <c r="AG128" s="59"/>
      <c r="AH128" s="59"/>
      <c r="AI128" s="59"/>
      <c r="AJ128" s="60"/>
      <c r="AK128" s="62"/>
      <c r="AL128" s="62"/>
      <c r="AM128" s="62"/>
      <c r="AN128" s="62"/>
      <c r="AO128" s="62"/>
      <c r="AP128" s="62"/>
      <c r="AQ128" s="63"/>
      <c r="AR128" s="62"/>
      <c r="AS128" s="62"/>
      <c r="AT128" s="63"/>
      <c r="AU128" s="59"/>
      <c r="AV128" s="59"/>
      <c r="AW128" s="59"/>
      <c r="AX128" s="59"/>
      <c r="AY128" s="59"/>
      <c r="AZ128" s="59"/>
      <c r="BA128" s="60"/>
      <c r="BB128" s="64"/>
      <c r="BC128" s="64"/>
      <c r="BD128" s="59"/>
      <c r="BE128" s="59"/>
      <c r="BF128" s="59"/>
      <c r="BG128" s="59"/>
      <c r="BH128" s="59"/>
      <c r="BI128" s="59"/>
      <c r="BJ128" s="59"/>
      <c r="BK128" s="59"/>
      <c r="BL128" s="57"/>
      <c r="BM128" s="57"/>
      <c r="BN128" s="57"/>
      <c r="BO128" s="57"/>
      <c r="BP128" s="57"/>
      <c r="BQ128" s="57"/>
      <c r="BR128" s="57"/>
      <c r="BS128" s="57"/>
      <c r="BT128" s="57"/>
      <c r="BU128" s="57"/>
      <c r="BV128" s="57"/>
      <c r="BW128" s="57"/>
      <c r="BX128" s="57"/>
      <c r="CA128" s="57"/>
      <c r="CB128" s="57"/>
      <c r="CC128" s="57"/>
      <c r="CD128" s="57"/>
      <c r="CE128" s="57"/>
      <c r="CF128" s="57"/>
      <c r="CG128" s="57"/>
      <c r="CH128" s="57"/>
      <c r="CI128" s="57"/>
      <c r="CJ128" s="57"/>
      <c r="CK128" s="57"/>
      <c r="CL128" s="57"/>
      <c r="CP128"/>
      <c r="CQ128"/>
      <c r="CR128"/>
      <c r="CS128"/>
      <c r="CT128"/>
      <c r="CU128"/>
      <c r="CV128"/>
      <c r="CW128"/>
      <c r="CX128"/>
      <c r="CY128"/>
      <c r="CZ128"/>
      <c r="EM128" s="57"/>
      <c r="EN128" s="57"/>
      <c r="EO128" s="57"/>
      <c r="EP128" s="57"/>
      <c r="EQ128" s="57"/>
      <c r="ER128" s="57"/>
      <c r="ES128" s="57"/>
      <c r="ET128" s="57"/>
      <c r="EU128" s="57"/>
      <c r="EV128" s="57"/>
      <c r="EW128" s="57"/>
      <c r="FG128" s="65"/>
      <c r="FH128" s="65"/>
      <c r="FL128" s="57"/>
      <c r="FX128" s="57"/>
      <c r="FY128" s="57"/>
      <c r="FZ128" s="57"/>
      <c r="GA128" s="66"/>
      <c r="GB128" s="66"/>
      <c r="GE128" s="66"/>
      <c r="GG128" s="57"/>
    </row>
    <row r="129" spans="1:189" s="56" customFormat="1" ht="18" customHeight="1" x14ac:dyDescent="0.3">
      <c r="A129" s="56" t="s">
        <v>1045</v>
      </c>
      <c r="B129" s="56" t="s">
        <v>1021</v>
      </c>
      <c r="C129" s="57">
        <v>950</v>
      </c>
      <c r="D129" s="57">
        <v>5</v>
      </c>
      <c r="E129" s="56">
        <f t="shared" si="1"/>
        <v>1223.1500000000001</v>
      </c>
      <c r="F129" s="67">
        <v>61.94</v>
      </c>
      <c r="G129" s="67">
        <v>0.77</v>
      </c>
      <c r="H129" s="67">
        <v>17.059999999999999</v>
      </c>
      <c r="I129" s="67">
        <v>6.31</v>
      </c>
      <c r="J129" s="67">
        <v>0.13</v>
      </c>
      <c r="K129" s="67">
        <v>1.1100000000000001</v>
      </c>
      <c r="L129" s="67">
        <v>3.77</v>
      </c>
      <c r="M129" s="58">
        <v>5.07</v>
      </c>
      <c r="N129" s="58">
        <v>3.53</v>
      </c>
      <c r="O129" s="58"/>
      <c r="P129" s="58">
        <v>0.28999999999999998</v>
      </c>
      <c r="Q129" s="58">
        <v>6.6599999999999966</v>
      </c>
      <c r="S129" s="67">
        <v>42.09</v>
      </c>
      <c r="T129" s="67">
        <v>3.83</v>
      </c>
      <c r="U129" s="67">
        <v>10.89</v>
      </c>
      <c r="V129" s="67">
        <v>15.24</v>
      </c>
      <c r="W129" s="67">
        <v>0.21</v>
      </c>
      <c r="X129" s="67">
        <v>11.79</v>
      </c>
      <c r="Y129" s="67">
        <v>10.09</v>
      </c>
      <c r="Z129" s="67">
        <v>2.71</v>
      </c>
      <c r="AA129" s="67">
        <v>0.76</v>
      </c>
      <c r="AB129" s="58"/>
      <c r="AD129" s="59"/>
      <c r="AE129" s="60"/>
      <c r="AF129" s="61"/>
      <c r="AG129" s="59"/>
      <c r="AH129" s="59"/>
      <c r="AI129" s="59"/>
      <c r="AJ129" s="60"/>
      <c r="AK129" s="62"/>
      <c r="AL129" s="62"/>
      <c r="AM129" s="62"/>
      <c r="AN129" s="62"/>
      <c r="AO129" s="62"/>
      <c r="AP129" s="62"/>
      <c r="AQ129" s="63"/>
      <c r="AR129" s="62"/>
      <c r="AS129" s="62"/>
      <c r="AT129" s="63"/>
      <c r="AU129" s="59"/>
      <c r="AV129" s="59"/>
      <c r="AW129" s="59"/>
      <c r="AX129" s="59"/>
      <c r="AY129" s="59"/>
      <c r="AZ129" s="59"/>
      <c r="BA129" s="60"/>
      <c r="BB129" s="64"/>
      <c r="BC129" s="64"/>
      <c r="BD129" s="59"/>
      <c r="BE129" s="59"/>
      <c r="BF129" s="59"/>
      <c r="BG129" s="59"/>
      <c r="BH129" s="59"/>
      <c r="BI129" s="59"/>
      <c r="BJ129" s="59"/>
      <c r="BK129" s="59"/>
      <c r="BL129" s="57"/>
      <c r="BM129" s="57"/>
      <c r="BN129" s="57"/>
      <c r="BO129" s="57"/>
      <c r="BP129" s="57"/>
      <c r="BQ129" s="57"/>
      <c r="BR129" s="57"/>
      <c r="BS129" s="57"/>
      <c r="BT129" s="57"/>
      <c r="BU129" s="57"/>
      <c r="BV129" s="57"/>
      <c r="BW129" s="57"/>
      <c r="BX129" s="57"/>
      <c r="CA129" s="57"/>
      <c r="CB129" s="57"/>
      <c r="CC129" s="57"/>
      <c r="CD129" s="57"/>
      <c r="CE129" s="57"/>
      <c r="CF129" s="57"/>
      <c r="CG129" s="57"/>
      <c r="CH129" s="57"/>
      <c r="CI129" s="57"/>
      <c r="CJ129" s="57"/>
      <c r="CK129" s="57"/>
      <c r="CL129" s="57"/>
      <c r="CP129"/>
      <c r="CQ129"/>
      <c r="CR129"/>
      <c r="CS129"/>
      <c r="CT129"/>
      <c r="CU129"/>
      <c r="CV129"/>
      <c r="CW129"/>
      <c r="CX129"/>
      <c r="CY129"/>
      <c r="CZ129"/>
      <c r="EM129" s="57"/>
      <c r="EN129" s="57"/>
      <c r="EO129" s="57"/>
      <c r="EP129" s="57"/>
      <c r="EQ129" s="57"/>
      <c r="ER129" s="57"/>
      <c r="ES129" s="57"/>
      <c r="ET129" s="57"/>
      <c r="EU129" s="57"/>
      <c r="EV129" s="57"/>
      <c r="EW129" s="57"/>
      <c r="FG129" s="65"/>
      <c r="FH129" s="65"/>
      <c r="FL129" s="57"/>
      <c r="FX129" s="57"/>
      <c r="FY129" s="57"/>
      <c r="FZ129" s="57"/>
      <c r="GA129" s="66"/>
      <c r="GB129" s="66"/>
      <c r="GE129" s="66"/>
      <c r="GG129" s="57"/>
    </row>
    <row r="130" spans="1:189" s="56" customFormat="1" ht="18" customHeight="1" x14ac:dyDescent="0.3">
      <c r="A130" s="56" t="s">
        <v>1046</v>
      </c>
      <c r="B130" s="56" t="s">
        <v>1021</v>
      </c>
      <c r="C130" s="57">
        <v>900</v>
      </c>
      <c r="D130" s="57">
        <v>5</v>
      </c>
      <c r="E130" s="56">
        <f t="shared" si="1"/>
        <v>1173.1500000000001</v>
      </c>
      <c r="F130" s="58">
        <v>61.22</v>
      </c>
      <c r="G130" s="58">
        <v>0.71</v>
      </c>
      <c r="H130" s="58">
        <v>18.309999999999999</v>
      </c>
      <c r="I130" s="58">
        <v>4.28</v>
      </c>
      <c r="J130" s="58">
        <v>0.08</v>
      </c>
      <c r="K130" s="58">
        <v>2.33</v>
      </c>
      <c r="L130" s="58">
        <v>4.3600000000000003</v>
      </c>
      <c r="M130" s="58">
        <v>5.57</v>
      </c>
      <c r="N130" s="58">
        <v>2.73</v>
      </c>
      <c r="O130" s="58"/>
      <c r="P130" s="58">
        <v>0.4</v>
      </c>
      <c r="Q130" s="58">
        <v>6.6400000000000006</v>
      </c>
      <c r="S130" s="58">
        <v>44.45</v>
      </c>
      <c r="T130" s="58">
        <v>2.14</v>
      </c>
      <c r="U130" s="58">
        <v>11.48</v>
      </c>
      <c r="V130" s="58">
        <v>8.9</v>
      </c>
      <c r="W130" s="58">
        <v>0.12</v>
      </c>
      <c r="X130" s="58">
        <v>16.11</v>
      </c>
      <c r="Y130" s="58">
        <v>11.32</v>
      </c>
      <c r="Z130" s="58">
        <v>2.62</v>
      </c>
      <c r="AA130" s="58">
        <v>0.78</v>
      </c>
      <c r="AB130" s="58">
        <v>0.14000000000000001</v>
      </c>
      <c r="AD130" s="59"/>
      <c r="AE130" s="60"/>
      <c r="AF130" s="61"/>
      <c r="AG130" s="59"/>
      <c r="AH130" s="59"/>
      <c r="AI130" s="59"/>
      <c r="AJ130" s="60"/>
      <c r="AK130" s="62"/>
      <c r="AL130" s="62"/>
      <c r="AM130" s="62"/>
      <c r="AN130" s="62"/>
      <c r="AO130" s="62"/>
      <c r="AP130" s="62"/>
      <c r="AQ130" s="63"/>
      <c r="AR130" s="62"/>
      <c r="AS130" s="62"/>
      <c r="AT130" s="63"/>
      <c r="AU130" s="59"/>
      <c r="AV130" s="59"/>
      <c r="AW130" s="59"/>
      <c r="AX130" s="59"/>
      <c r="AY130" s="59"/>
      <c r="AZ130" s="59"/>
      <c r="BA130" s="60"/>
      <c r="BB130" s="64"/>
      <c r="BC130" s="64"/>
      <c r="BD130" s="59"/>
      <c r="BE130" s="59"/>
      <c r="BF130" s="59"/>
      <c r="BG130" s="59"/>
      <c r="BH130" s="59"/>
      <c r="BI130" s="59"/>
      <c r="BJ130" s="59"/>
      <c r="BK130" s="59"/>
      <c r="BL130" s="57"/>
      <c r="BM130" s="57"/>
      <c r="BN130" s="57"/>
      <c r="BO130" s="57"/>
      <c r="BP130" s="57"/>
      <c r="BQ130" s="57"/>
      <c r="BR130" s="57"/>
      <c r="BS130" s="57"/>
      <c r="BT130" s="57"/>
      <c r="BU130" s="57"/>
      <c r="BV130" s="57"/>
      <c r="BW130" s="57"/>
      <c r="BX130" s="57"/>
      <c r="CA130" s="57"/>
      <c r="CB130" s="57"/>
      <c r="CC130" s="57"/>
      <c r="CD130" s="57"/>
      <c r="CE130" s="57"/>
      <c r="CF130" s="57"/>
      <c r="CG130" s="57"/>
      <c r="CH130" s="57"/>
      <c r="CI130" s="57"/>
      <c r="CJ130" s="57"/>
      <c r="CK130" s="57"/>
      <c r="CL130" s="57"/>
      <c r="CP130"/>
      <c r="CQ130"/>
      <c r="CR130"/>
      <c r="CS130"/>
      <c r="CT130"/>
      <c r="CU130"/>
      <c r="CV130"/>
      <c r="CW130"/>
      <c r="CX130"/>
      <c r="CY130"/>
      <c r="CZ130"/>
      <c r="EM130" s="57"/>
      <c r="EN130" s="57"/>
      <c r="EO130" s="57"/>
      <c r="EP130" s="57"/>
      <c r="EQ130" s="57"/>
      <c r="ER130" s="57"/>
      <c r="ES130" s="57"/>
      <c r="ET130" s="57"/>
      <c r="EU130" s="57"/>
      <c r="EV130" s="57"/>
      <c r="EW130" s="57"/>
      <c r="FG130" s="65"/>
      <c r="FH130" s="65"/>
      <c r="FL130" s="57"/>
      <c r="FX130" s="57"/>
      <c r="FY130" s="57"/>
      <c r="FZ130" s="57"/>
      <c r="GA130" s="66"/>
      <c r="GB130" s="66"/>
      <c r="GE130" s="66"/>
      <c r="GG130" s="57"/>
    </row>
    <row r="131" spans="1:189" s="56" customFormat="1" ht="18" customHeight="1" x14ac:dyDescent="0.3">
      <c r="A131" s="56" t="s">
        <v>1047</v>
      </c>
      <c r="B131" s="56" t="s">
        <v>1021</v>
      </c>
      <c r="C131" s="57">
        <v>980</v>
      </c>
      <c r="D131" s="57">
        <v>5</v>
      </c>
      <c r="E131" s="56">
        <f t="shared" ref="E131:E194" si="2">C131+273.15</f>
        <v>1253.1500000000001</v>
      </c>
      <c r="F131" s="67">
        <v>55.26</v>
      </c>
      <c r="G131" s="67">
        <v>0.5</v>
      </c>
      <c r="H131" s="67">
        <v>19.13</v>
      </c>
      <c r="I131" s="67">
        <v>8.4</v>
      </c>
      <c r="J131" s="67">
        <v>0.3</v>
      </c>
      <c r="K131" s="67">
        <v>0.87</v>
      </c>
      <c r="L131" s="67">
        <v>9.75</v>
      </c>
      <c r="M131" s="58">
        <v>3.79</v>
      </c>
      <c r="N131" s="58">
        <v>1.64</v>
      </c>
      <c r="O131" s="67"/>
      <c r="P131" s="58">
        <v>0.35</v>
      </c>
      <c r="Q131" s="58">
        <v>9.32</v>
      </c>
      <c r="S131" s="67">
        <v>42.68</v>
      </c>
      <c r="T131" s="67">
        <v>1.7</v>
      </c>
      <c r="U131" s="67">
        <v>15.96</v>
      </c>
      <c r="V131" s="67">
        <v>10.73</v>
      </c>
      <c r="W131" s="67"/>
      <c r="X131" s="67">
        <v>11.72</v>
      </c>
      <c r="Y131" s="67">
        <v>10.77</v>
      </c>
      <c r="Z131" s="58">
        <v>2.2000000000000002</v>
      </c>
      <c r="AA131" s="58">
        <v>0.73</v>
      </c>
      <c r="AB131" s="67"/>
      <c r="AD131" s="59"/>
      <c r="AE131" s="60"/>
      <c r="AF131" s="61"/>
      <c r="AG131" s="59"/>
      <c r="AH131" s="59"/>
      <c r="AI131" s="59"/>
      <c r="AJ131" s="60"/>
      <c r="AK131" s="62"/>
      <c r="AL131" s="62"/>
      <c r="AM131" s="62"/>
      <c r="AN131" s="62"/>
      <c r="AO131" s="62"/>
      <c r="AP131" s="62"/>
      <c r="AQ131" s="63"/>
      <c r="AR131" s="62"/>
      <c r="AS131" s="62"/>
      <c r="AT131" s="63"/>
      <c r="AU131" s="59"/>
      <c r="AV131" s="59"/>
      <c r="AW131" s="59"/>
      <c r="AX131" s="59"/>
      <c r="AY131" s="59"/>
      <c r="AZ131" s="59"/>
      <c r="BA131" s="60"/>
      <c r="BB131" s="64"/>
      <c r="BC131" s="64"/>
      <c r="BD131" s="59"/>
      <c r="BE131" s="59"/>
      <c r="BF131" s="59"/>
      <c r="BG131" s="59"/>
      <c r="BH131" s="59"/>
      <c r="BI131" s="59"/>
      <c r="BJ131" s="59"/>
      <c r="BK131" s="59"/>
      <c r="BL131" s="57"/>
      <c r="BM131" s="57"/>
      <c r="BN131" s="57"/>
      <c r="BO131" s="57"/>
      <c r="BP131" s="57"/>
      <c r="BQ131" s="57"/>
      <c r="BR131" s="57"/>
      <c r="BS131" s="57"/>
      <c r="BT131" s="57"/>
      <c r="BU131" s="57"/>
      <c r="BV131" s="57"/>
      <c r="BW131" s="57"/>
      <c r="BX131" s="57"/>
      <c r="CA131" s="57"/>
      <c r="CB131" s="57"/>
      <c r="CC131" s="57"/>
      <c r="CD131" s="57"/>
      <c r="CE131" s="57"/>
      <c r="CF131" s="57"/>
      <c r="CG131" s="57"/>
      <c r="CH131" s="57"/>
      <c r="CI131" s="57"/>
      <c r="CJ131" s="57"/>
      <c r="CK131" s="57"/>
      <c r="CL131" s="57"/>
      <c r="CP131"/>
      <c r="CQ131"/>
      <c r="CR131"/>
      <c r="CS131"/>
      <c r="CT131"/>
      <c r="CU131"/>
      <c r="CV131"/>
      <c r="CW131"/>
      <c r="CX131"/>
      <c r="CY131"/>
      <c r="CZ131"/>
      <c r="EM131" s="57"/>
      <c r="EN131" s="57"/>
      <c r="EO131" s="57"/>
      <c r="EP131" s="57"/>
      <c r="EQ131" s="57"/>
      <c r="ER131" s="57"/>
      <c r="ES131" s="57"/>
      <c r="ET131" s="57"/>
      <c r="EU131" s="57"/>
      <c r="EV131" s="57"/>
      <c r="EW131" s="57"/>
      <c r="FG131" s="65"/>
      <c r="FH131" s="65"/>
      <c r="FL131" s="57"/>
      <c r="FX131" s="57"/>
      <c r="FY131" s="57"/>
      <c r="FZ131" s="57"/>
      <c r="GA131" s="66"/>
      <c r="GB131" s="66"/>
      <c r="GE131" s="66"/>
      <c r="GG131" s="57"/>
    </row>
    <row r="132" spans="1:189" s="56" customFormat="1" ht="18" customHeight="1" x14ac:dyDescent="0.3">
      <c r="A132" s="56" t="s">
        <v>1048</v>
      </c>
      <c r="B132" s="56" t="s">
        <v>1021</v>
      </c>
      <c r="C132" s="57">
        <v>1045</v>
      </c>
      <c r="D132" s="57">
        <v>5</v>
      </c>
      <c r="E132" s="56">
        <f t="shared" si="2"/>
        <v>1318.15</v>
      </c>
      <c r="F132" s="58">
        <v>55.2</v>
      </c>
      <c r="G132" s="58">
        <v>1.18</v>
      </c>
      <c r="H132" s="58">
        <v>17</v>
      </c>
      <c r="I132" s="58">
        <v>2.37</v>
      </c>
      <c r="J132" s="58">
        <v>0.11</v>
      </c>
      <c r="K132" s="58">
        <v>0.25</v>
      </c>
      <c r="L132" s="58">
        <v>7.32</v>
      </c>
      <c r="M132" s="58">
        <v>1.4</v>
      </c>
      <c r="N132" s="58">
        <v>0.56000000000000005</v>
      </c>
      <c r="O132" s="58"/>
      <c r="P132" s="58">
        <v>0.31</v>
      </c>
      <c r="Q132" s="58">
        <v>14.3</v>
      </c>
      <c r="S132" s="58">
        <v>40.659999999999997</v>
      </c>
      <c r="T132" s="58">
        <v>4.45</v>
      </c>
      <c r="U132" s="58">
        <v>13.31</v>
      </c>
      <c r="V132" s="58">
        <v>14.15</v>
      </c>
      <c r="W132" s="58"/>
      <c r="X132" s="58">
        <v>12.97</v>
      </c>
      <c r="Y132" s="58">
        <v>10.74</v>
      </c>
      <c r="Z132" s="58">
        <v>1.97</v>
      </c>
      <c r="AA132" s="58">
        <v>0.48</v>
      </c>
      <c r="AB132" s="58"/>
      <c r="AD132" s="59"/>
      <c r="AE132" s="60"/>
      <c r="AF132" s="61"/>
      <c r="AG132" s="59"/>
      <c r="AH132" s="59"/>
      <c r="AI132" s="59"/>
      <c r="AJ132" s="60"/>
      <c r="AK132" s="62"/>
      <c r="AL132" s="62"/>
      <c r="AM132" s="62"/>
      <c r="AN132" s="62"/>
      <c r="AO132" s="62"/>
      <c r="AP132" s="62"/>
      <c r="AQ132" s="63"/>
      <c r="AR132" s="62"/>
      <c r="AS132" s="62"/>
      <c r="AT132" s="63"/>
      <c r="AU132" s="59"/>
      <c r="AV132" s="59"/>
      <c r="AW132" s="59"/>
      <c r="AX132" s="59"/>
      <c r="AY132" s="59"/>
      <c r="AZ132" s="59"/>
      <c r="BA132" s="60"/>
      <c r="BB132" s="64"/>
      <c r="BC132" s="64"/>
      <c r="BD132" s="59"/>
      <c r="BE132" s="59"/>
      <c r="BF132" s="59"/>
      <c r="BG132" s="59"/>
      <c r="BH132" s="59"/>
      <c r="BI132" s="59"/>
      <c r="BJ132" s="59"/>
      <c r="BK132" s="59"/>
      <c r="BL132" s="57"/>
      <c r="BM132" s="57"/>
      <c r="BN132" s="57"/>
      <c r="BO132" s="57"/>
      <c r="BP132" s="57"/>
      <c r="BQ132" s="57"/>
      <c r="BR132" s="57"/>
      <c r="BS132" s="57"/>
      <c r="BT132" s="57"/>
      <c r="BU132" s="57"/>
      <c r="BV132" s="57"/>
      <c r="BW132" s="57"/>
      <c r="BX132" s="57"/>
      <c r="CA132" s="57"/>
      <c r="CB132" s="57"/>
      <c r="CC132" s="57"/>
      <c r="CD132" s="57"/>
      <c r="CE132" s="57"/>
      <c r="CF132" s="57"/>
      <c r="CG132" s="57"/>
      <c r="CH132" s="57"/>
      <c r="CI132" s="57"/>
      <c r="CJ132" s="57"/>
      <c r="CK132" s="57"/>
      <c r="CL132" s="57"/>
      <c r="CP132"/>
      <c r="CQ132"/>
      <c r="CR132"/>
      <c r="CS132"/>
      <c r="CT132"/>
      <c r="CU132"/>
      <c r="CV132"/>
      <c r="CW132"/>
      <c r="CX132"/>
      <c r="CY132"/>
      <c r="CZ132"/>
      <c r="EM132" s="57"/>
      <c r="EN132" s="57"/>
      <c r="EO132" s="57"/>
      <c r="EP132" s="57"/>
      <c r="EQ132" s="57"/>
      <c r="ER132" s="57"/>
      <c r="ES132" s="57"/>
      <c r="ET132" s="57"/>
      <c r="EU132" s="57"/>
      <c r="EV132" s="57"/>
      <c r="EW132" s="57"/>
      <c r="FG132" s="65"/>
      <c r="FH132" s="65"/>
      <c r="FL132" s="57"/>
      <c r="FX132" s="57"/>
      <c r="FY132" s="57"/>
      <c r="FZ132" s="57"/>
      <c r="GA132" s="66"/>
      <c r="GB132" s="66"/>
      <c r="GE132" s="66"/>
      <c r="GG132" s="57"/>
    </row>
    <row r="133" spans="1:189" s="56" customFormat="1" ht="18" customHeight="1" x14ac:dyDescent="0.3">
      <c r="A133" s="56" t="s">
        <v>1048</v>
      </c>
      <c r="B133" s="56" t="s">
        <v>1021</v>
      </c>
      <c r="C133" s="57">
        <v>1015</v>
      </c>
      <c r="D133" s="57">
        <v>5</v>
      </c>
      <c r="E133" s="56">
        <f t="shared" si="2"/>
        <v>1288.1500000000001</v>
      </c>
      <c r="F133" s="58">
        <v>55.2</v>
      </c>
      <c r="G133" s="58">
        <v>0.95</v>
      </c>
      <c r="H133" s="58">
        <v>18.100000000000001</v>
      </c>
      <c r="I133" s="58">
        <v>2.67</v>
      </c>
      <c r="J133" s="58">
        <v>0.11</v>
      </c>
      <c r="K133" s="58">
        <v>0.28000000000000003</v>
      </c>
      <c r="L133" s="58">
        <v>7.23</v>
      </c>
      <c r="M133" s="58">
        <v>1.7</v>
      </c>
      <c r="N133" s="58">
        <v>0.67</v>
      </c>
      <c r="O133" s="58"/>
      <c r="P133" s="58">
        <v>0.42</v>
      </c>
      <c r="Q133" s="58">
        <v>12.67</v>
      </c>
      <c r="S133" s="58">
        <v>39.67</v>
      </c>
      <c r="T133" s="58">
        <v>4.9000000000000004</v>
      </c>
      <c r="U133" s="58">
        <v>13.28</v>
      </c>
      <c r="V133" s="58">
        <v>15.12</v>
      </c>
      <c r="W133" s="58">
        <v>0.16</v>
      </c>
      <c r="X133" s="58">
        <v>11.1</v>
      </c>
      <c r="Y133" s="58">
        <v>10.68</v>
      </c>
      <c r="Z133" s="58">
        <v>2.1800000000000002</v>
      </c>
      <c r="AA133" s="58">
        <v>0.53</v>
      </c>
      <c r="AB133" s="58">
        <v>0.06</v>
      </c>
      <c r="AD133" s="59"/>
      <c r="AE133" s="60"/>
      <c r="AF133" s="61"/>
      <c r="AG133" s="59"/>
      <c r="AH133" s="59"/>
      <c r="AI133" s="59"/>
      <c r="AJ133" s="60"/>
      <c r="AK133" s="62"/>
      <c r="AL133" s="62"/>
      <c r="AM133" s="62"/>
      <c r="AN133" s="62"/>
      <c r="AO133" s="62"/>
      <c r="AP133" s="62"/>
      <c r="AQ133" s="63"/>
      <c r="AR133" s="62"/>
      <c r="AS133" s="62"/>
      <c r="AT133" s="63"/>
      <c r="AU133" s="59"/>
      <c r="AV133" s="59"/>
      <c r="AW133" s="59"/>
      <c r="AX133" s="59"/>
      <c r="AY133" s="59"/>
      <c r="AZ133" s="59"/>
      <c r="BA133" s="60"/>
      <c r="BB133" s="64"/>
      <c r="BC133" s="64"/>
      <c r="BD133" s="59"/>
      <c r="BE133" s="59"/>
      <c r="BF133" s="59"/>
      <c r="BG133" s="59"/>
      <c r="BH133" s="59"/>
      <c r="BI133" s="59"/>
      <c r="BJ133" s="59"/>
      <c r="BK133" s="59"/>
      <c r="BL133" s="57"/>
      <c r="BM133" s="57"/>
      <c r="BN133" s="57"/>
      <c r="BO133" s="57"/>
      <c r="BP133" s="57"/>
      <c r="BQ133" s="57"/>
      <c r="BR133" s="57"/>
      <c r="BS133" s="57"/>
      <c r="BT133" s="57"/>
      <c r="BU133" s="57"/>
      <c r="BV133" s="57"/>
      <c r="BW133" s="57"/>
      <c r="BX133" s="57"/>
      <c r="CA133" s="57"/>
      <c r="CB133" s="57"/>
      <c r="CC133" s="57"/>
      <c r="CD133" s="57"/>
      <c r="CE133" s="57"/>
      <c r="CF133" s="57"/>
      <c r="CG133" s="57"/>
      <c r="CH133" s="57"/>
      <c r="CI133" s="57"/>
      <c r="CJ133" s="57"/>
      <c r="CK133" s="57"/>
      <c r="CL133" s="57"/>
      <c r="CP133"/>
      <c r="CQ133"/>
      <c r="CR133"/>
      <c r="CS133"/>
      <c r="CT133"/>
      <c r="CU133"/>
      <c r="CV133"/>
      <c r="CW133"/>
      <c r="CX133"/>
      <c r="CY133"/>
      <c r="CZ133"/>
      <c r="EM133" s="57"/>
      <c r="EN133" s="57"/>
      <c r="EO133" s="57"/>
      <c r="EP133" s="57"/>
      <c r="EQ133" s="57"/>
      <c r="ER133" s="57"/>
      <c r="ES133" s="57"/>
      <c r="ET133" s="57"/>
      <c r="EU133" s="57"/>
      <c r="EV133" s="57"/>
      <c r="EW133" s="57"/>
      <c r="FG133" s="65"/>
      <c r="FH133" s="65"/>
      <c r="FL133" s="57"/>
      <c r="FX133" s="57"/>
      <c r="FY133" s="57"/>
      <c r="FZ133" s="57"/>
      <c r="GA133" s="66"/>
      <c r="GB133" s="66"/>
      <c r="GE133" s="66"/>
      <c r="GG133" s="57"/>
    </row>
    <row r="134" spans="1:189" s="56" customFormat="1" ht="18" customHeight="1" x14ac:dyDescent="0.3">
      <c r="A134" s="56" t="s">
        <v>1032</v>
      </c>
      <c r="B134" s="56" t="s">
        <v>1021</v>
      </c>
      <c r="C134" s="57">
        <v>940</v>
      </c>
      <c r="D134" s="57">
        <v>5</v>
      </c>
      <c r="E134" s="56">
        <f t="shared" si="2"/>
        <v>1213.1500000000001</v>
      </c>
      <c r="F134" s="58">
        <v>60.23</v>
      </c>
      <c r="G134" s="58">
        <v>0.34</v>
      </c>
      <c r="H134" s="58">
        <v>18.559999999999999</v>
      </c>
      <c r="I134" s="58">
        <v>1.17</v>
      </c>
      <c r="J134" s="58">
        <v>0.11</v>
      </c>
      <c r="K134" s="58">
        <v>0.03</v>
      </c>
      <c r="L134" s="58">
        <v>5.51</v>
      </c>
      <c r="M134" s="58">
        <v>5.0199999999999996</v>
      </c>
      <c r="N134" s="58">
        <v>0.83</v>
      </c>
      <c r="O134" s="58"/>
      <c r="P134" s="58">
        <v>0.33</v>
      </c>
      <c r="Q134" s="58">
        <v>7.8700000000000045</v>
      </c>
      <c r="S134" s="58">
        <v>40.130000000000003</v>
      </c>
      <c r="T134" s="58">
        <v>3.53</v>
      </c>
      <c r="U134" s="58">
        <v>14.23</v>
      </c>
      <c r="V134" s="58">
        <v>11.44</v>
      </c>
      <c r="W134" s="58">
        <v>0.19</v>
      </c>
      <c r="X134" s="58">
        <v>12.45</v>
      </c>
      <c r="Y134" s="58">
        <v>11.99</v>
      </c>
      <c r="Z134" s="58">
        <v>2.1800000000000002</v>
      </c>
      <c r="AA134" s="58">
        <v>1.35</v>
      </c>
      <c r="AB134" s="58"/>
      <c r="AD134" s="59"/>
      <c r="AE134" s="60"/>
      <c r="AF134" s="61"/>
      <c r="AG134" s="59"/>
      <c r="AH134" s="59"/>
      <c r="AI134" s="59"/>
      <c r="AJ134" s="60"/>
      <c r="AK134" s="62"/>
      <c r="AL134" s="62"/>
      <c r="AM134" s="62"/>
      <c r="AN134" s="62"/>
      <c r="AO134" s="62"/>
      <c r="AP134" s="62"/>
      <c r="AQ134" s="63"/>
      <c r="AR134" s="62"/>
      <c r="AS134" s="62"/>
      <c r="AT134" s="63"/>
      <c r="AU134" s="59"/>
      <c r="AV134" s="59"/>
      <c r="AW134" s="59"/>
      <c r="AX134" s="59"/>
      <c r="AY134" s="59"/>
      <c r="AZ134" s="59"/>
      <c r="BA134" s="60"/>
      <c r="BB134" s="64"/>
      <c r="BC134" s="64"/>
      <c r="BD134" s="59"/>
      <c r="BE134" s="59"/>
      <c r="BF134" s="59"/>
      <c r="BG134" s="59"/>
      <c r="BH134" s="59"/>
      <c r="BI134" s="59"/>
      <c r="BJ134" s="59"/>
      <c r="BK134" s="59"/>
      <c r="BL134" s="57"/>
      <c r="BM134" s="57"/>
      <c r="BN134" s="57"/>
      <c r="BO134" s="57"/>
      <c r="BP134" s="57"/>
      <c r="BQ134" s="57"/>
      <c r="BR134" s="57"/>
      <c r="BS134" s="57"/>
      <c r="BT134" s="57"/>
      <c r="BU134" s="57"/>
      <c r="BV134" s="57"/>
      <c r="BW134" s="57"/>
      <c r="BX134" s="57"/>
      <c r="CA134" s="57"/>
      <c r="CB134" s="57"/>
      <c r="CC134" s="57"/>
      <c r="CD134" s="57"/>
      <c r="CE134" s="57"/>
      <c r="CF134" s="57"/>
      <c r="CG134" s="57"/>
      <c r="CH134" s="57"/>
      <c r="CI134" s="57"/>
      <c r="CJ134" s="57"/>
      <c r="CK134" s="57"/>
      <c r="CL134" s="57"/>
      <c r="CP134"/>
      <c r="CQ134"/>
      <c r="CR134"/>
      <c r="CS134"/>
      <c r="CT134"/>
      <c r="CU134"/>
      <c r="CV134"/>
      <c r="CW134"/>
      <c r="CX134"/>
      <c r="CY134"/>
      <c r="CZ134"/>
      <c r="EM134" s="57"/>
      <c r="EN134" s="57"/>
      <c r="EO134" s="57"/>
      <c r="EP134" s="57"/>
      <c r="EQ134" s="57"/>
      <c r="ER134" s="57"/>
      <c r="ES134" s="57"/>
      <c r="ET134" s="57"/>
      <c r="EU134" s="57"/>
      <c r="EV134" s="57"/>
      <c r="EW134" s="57"/>
      <c r="FG134" s="65"/>
      <c r="FH134" s="65"/>
      <c r="FL134" s="57"/>
      <c r="FX134" s="57"/>
      <c r="FY134" s="57"/>
      <c r="FZ134" s="57"/>
      <c r="GA134" s="66"/>
      <c r="GB134" s="66"/>
      <c r="GE134" s="66"/>
      <c r="GG134" s="57"/>
    </row>
    <row r="135" spans="1:189" s="56" customFormat="1" ht="18" customHeight="1" x14ac:dyDescent="0.3">
      <c r="A135" s="56" t="s">
        <v>1032</v>
      </c>
      <c r="B135" s="56" t="s">
        <v>1021</v>
      </c>
      <c r="C135" s="57">
        <v>940</v>
      </c>
      <c r="D135" s="57">
        <v>5</v>
      </c>
      <c r="E135" s="56">
        <f t="shared" si="2"/>
        <v>1213.1500000000001</v>
      </c>
      <c r="F135" s="58">
        <v>59.32</v>
      </c>
      <c r="G135" s="58">
        <v>0.33</v>
      </c>
      <c r="H135" s="58">
        <v>19.53</v>
      </c>
      <c r="I135" s="58">
        <v>1.44</v>
      </c>
      <c r="J135" s="58">
        <v>0.11</v>
      </c>
      <c r="K135" s="58">
        <v>0.15</v>
      </c>
      <c r="L135" s="58">
        <v>6.48</v>
      </c>
      <c r="M135" s="58">
        <v>4.4400000000000004</v>
      </c>
      <c r="N135" s="58">
        <v>0.22</v>
      </c>
      <c r="O135" s="58"/>
      <c r="P135" s="58">
        <v>0.31</v>
      </c>
      <c r="Q135" s="58">
        <v>7.6699999999999875</v>
      </c>
      <c r="S135" s="58">
        <v>41.99</v>
      </c>
      <c r="T135" s="58">
        <v>2.02</v>
      </c>
      <c r="U135" s="58">
        <v>14.52</v>
      </c>
      <c r="V135" s="58">
        <v>10.7</v>
      </c>
      <c r="W135" s="58">
        <v>0.18</v>
      </c>
      <c r="X135" s="58">
        <v>13.96</v>
      </c>
      <c r="Y135" s="58">
        <v>11.86</v>
      </c>
      <c r="Z135" s="58">
        <v>2.5099999999999998</v>
      </c>
      <c r="AA135" s="58">
        <v>0.3</v>
      </c>
      <c r="AB135" s="58"/>
      <c r="AD135" s="59"/>
      <c r="AE135" s="60"/>
      <c r="AF135" s="61"/>
      <c r="AG135" s="59"/>
      <c r="AH135" s="59"/>
      <c r="AI135" s="59"/>
      <c r="AJ135" s="60"/>
      <c r="AK135" s="62"/>
      <c r="AL135" s="62"/>
      <c r="AM135" s="62"/>
      <c r="AN135" s="62"/>
      <c r="AO135" s="62"/>
      <c r="AP135" s="62"/>
      <c r="AQ135" s="63"/>
      <c r="AR135" s="62"/>
      <c r="AS135" s="62"/>
      <c r="AT135" s="63"/>
      <c r="AU135" s="59"/>
      <c r="AV135" s="59"/>
      <c r="AW135" s="59"/>
      <c r="AX135" s="59"/>
      <c r="AY135" s="59"/>
      <c r="AZ135" s="59"/>
      <c r="BA135" s="60"/>
      <c r="BB135" s="64"/>
      <c r="BC135" s="64"/>
      <c r="BD135" s="59"/>
      <c r="BE135" s="59"/>
      <c r="BF135" s="59"/>
      <c r="BG135" s="59"/>
      <c r="BH135" s="59"/>
      <c r="BI135" s="59"/>
      <c r="BJ135" s="59"/>
      <c r="BK135" s="59"/>
      <c r="BL135" s="57"/>
      <c r="BM135" s="57"/>
      <c r="BN135" s="57"/>
      <c r="BO135" s="57"/>
      <c r="BP135" s="57"/>
      <c r="BQ135" s="57"/>
      <c r="BR135" s="57"/>
      <c r="BS135" s="57"/>
      <c r="BT135" s="57"/>
      <c r="BU135" s="57"/>
      <c r="BV135" s="57"/>
      <c r="BW135" s="57"/>
      <c r="BX135" s="57"/>
      <c r="CA135" s="57"/>
      <c r="CB135" s="57"/>
      <c r="CC135" s="57"/>
      <c r="CD135" s="57"/>
      <c r="CE135" s="57"/>
      <c r="CF135" s="57"/>
      <c r="CG135" s="57"/>
      <c r="CH135" s="57"/>
      <c r="CI135" s="57"/>
      <c r="CJ135" s="57"/>
      <c r="CK135" s="57"/>
      <c r="CL135" s="57"/>
      <c r="CP135"/>
      <c r="CQ135"/>
      <c r="CR135"/>
      <c r="CS135"/>
      <c r="CT135"/>
      <c r="CU135"/>
      <c r="CV135"/>
      <c r="CW135"/>
      <c r="CX135"/>
      <c r="CY135"/>
      <c r="CZ135"/>
      <c r="EM135" s="57"/>
      <c r="EN135" s="57"/>
      <c r="EO135" s="57"/>
      <c r="EP135" s="57"/>
      <c r="EQ135" s="57"/>
      <c r="ER135" s="57"/>
      <c r="ES135" s="57"/>
      <c r="ET135" s="57"/>
      <c r="EU135" s="57"/>
      <c r="EV135" s="57"/>
      <c r="EW135" s="57"/>
      <c r="FG135" s="65"/>
      <c r="FH135" s="65"/>
      <c r="FL135" s="57"/>
      <c r="FX135" s="57"/>
      <c r="FY135" s="57"/>
      <c r="FZ135" s="57"/>
      <c r="GA135" s="66"/>
      <c r="GB135" s="66"/>
      <c r="GE135" s="66"/>
      <c r="GG135" s="57"/>
    </row>
    <row r="136" spans="1:189" s="56" customFormat="1" ht="18" customHeight="1" x14ac:dyDescent="0.3">
      <c r="A136" s="56" t="s">
        <v>1032</v>
      </c>
      <c r="B136" s="56" t="s">
        <v>1021</v>
      </c>
      <c r="C136" s="57">
        <v>940</v>
      </c>
      <c r="D136" s="57">
        <v>5</v>
      </c>
      <c r="E136" s="56">
        <f t="shared" si="2"/>
        <v>1213.1500000000001</v>
      </c>
      <c r="F136" s="58">
        <v>60.03</v>
      </c>
      <c r="G136" s="58">
        <v>0.57999999999999996</v>
      </c>
      <c r="H136" s="58">
        <v>18.22</v>
      </c>
      <c r="I136" s="58">
        <v>2.06</v>
      </c>
      <c r="J136" s="58">
        <v>0.13</v>
      </c>
      <c r="K136" s="58">
        <v>0.23</v>
      </c>
      <c r="L136" s="58">
        <v>6.15</v>
      </c>
      <c r="M136" s="58">
        <v>4.0999999999999996</v>
      </c>
      <c r="N136" s="58">
        <v>0.2</v>
      </c>
      <c r="O136" s="58"/>
      <c r="P136" s="58">
        <v>0.33</v>
      </c>
      <c r="Q136" s="58">
        <v>7.9699999999999989</v>
      </c>
      <c r="S136" s="58">
        <v>42.77</v>
      </c>
      <c r="T136" s="58">
        <v>2.5499999999999998</v>
      </c>
      <c r="U136" s="58">
        <v>13.3</v>
      </c>
      <c r="V136" s="58">
        <v>11.74</v>
      </c>
      <c r="W136" s="58">
        <v>0.21</v>
      </c>
      <c r="X136" s="58">
        <v>13.6</v>
      </c>
      <c r="Y136" s="58">
        <v>10.91</v>
      </c>
      <c r="Z136" s="58">
        <v>2.3199999999999998</v>
      </c>
      <c r="AA136" s="58">
        <v>0.11</v>
      </c>
      <c r="AB136" s="58"/>
      <c r="AD136" s="59"/>
      <c r="AE136" s="60"/>
      <c r="AF136" s="61"/>
      <c r="AG136" s="59"/>
      <c r="AH136" s="59"/>
      <c r="AI136" s="59"/>
      <c r="AJ136" s="60"/>
      <c r="AK136" s="62"/>
      <c r="AL136" s="62"/>
      <c r="AM136" s="62"/>
      <c r="AN136" s="62"/>
      <c r="AO136" s="62"/>
      <c r="AP136" s="62"/>
      <c r="AQ136" s="63"/>
      <c r="AR136" s="62"/>
      <c r="AS136" s="62"/>
      <c r="AT136" s="63"/>
      <c r="AU136" s="59"/>
      <c r="AV136" s="59"/>
      <c r="AW136" s="59"/>
      <c r="AX136" s="59"/>
      <c r="AY136" s="59"/>
      <c r="AZ136" s="59"/>
      <c r="BA136" s="60"/>
      <c r="BB136" s="64"/>
      <c r="BC136" s="64"/>
      <c r="BD136" s="59"/>
      <c r="BE136" s="59"/>
      <c r="BF136" s="59"/>
      <c r="BG136" s="59"/>
      <c r="BH136" s="59"/>
      <c r="BI136" s="59"/>
      <c r="BJ136" s="59"/>
      <c r="BK136" s="59"/>
      <c r="BL136" s="57"/>
      <c r="BM136" s="57"/>
      <c r="BN136" s="57"/>
      <c r="BO136" s="57"/>
      <c r="BP136" s="57"/>
      <c r="BQ136" s="57"/>
      <c r="BR136" s="57"/>
      <c r="BS136" s="57"/>
      <c r="BT136" s="57"/>
      <c r="BU136" s="57"/>
      <c r="BV136" s="57"/>
      <c r="BW136" s="57"/>
      <c r="BX136" s="57"/>
      <c r="CA136" s="57"/>
      <c r="CB136" s="57"/>
      <c r="CC136" s="57"/>
      <c r="CD136" s="57"/>
      <c r="CE136" s="57"/>
      <c r="CF136" s="57"/>
      <c r="CG136" s="57"/>
      <c r="CH136" s="57"/>
      <c r="CI136" s="57"/>
      <c r="CJ136" s="57"/>
      <c r="CK136" s="57"/>
      <c r="CL136" s="57"/>
      <c r="CP136"/>
      <c r="CQ136"/>
      <c r="CR136"/>
      <c r="CS136"/>
      <c r="CT136"/>
      <c r="CU136"/>
      <c r="CV136"/>
      <c r="CW136"/>
      <c r="CX136"/>
      <c r="CY136"/>
      <c r="CZ136"/>
      <c r="EM136" s="57"/>
      <c r="EN136" s="57"/>
      <c r="EO136" s="57"/>
      <c r="EP136" s="57"/>
      <c r="EQ136" s="57"/>
      <c r="ER136" s="57"/>
      <c r="ES136" s="57"/>
      <c r="ET136" s="57"/>
      <c r="EU136" s="57"/>
      <c r="EV136" s="57"/>
      <c r="EW136" s="57"/>
      <c r="FG136" s="65"/>
      <c r="FH136" s="65"/>
      <c r="FL136" s="57"/>
      <c r="FX136" s="57"/>
      <c r="FY136" s="57"/>
      <c r="FZ136" s="57"/>
      <c r="GA136" s="66"/>
      <c r="GB136" s="66"/>
      <c r="GE136" s="66"/>
      <c r="GG136" s="57"/>
    </row>
    <row r="137" spans="1:189" s="56" customFormat="1" ht="18" customHeight="1" x14ac:dyDescent="0.3">
      <c r="A137" s="56" t="s">
        <v>1032</v>
      </c>
      <c r="B137" s="56" t="s">
        <v>1021</v>
      </c>
      <c r="C137" s="57">
        <v>940</v>
      </c>
      <c r="D137" s="57">
        <v>5</v>
      </c>
      <c r="E137" s="56">
        <f t="shared" si="2"/>
        <v>1213.1500000000001</v>
      </c>
      <c r="F137" s="58">
        <v>61.17</v>
      </c>
      <c r="G137" s="58">
        <v>0.23</v>
      </c>
      <c r="H137" s="58">
        <v>18.18</v>
      </c>
      <c r="I137" s="58">
        <v>1.1399999999999999</v>
      </c>
      <c r="J137" s="58">
        <v>0.12</v>
      </c>
      <c r="K137" s="58">
        <v>7.0000000000000007E-2</v>
      </c>
      <c r="L137" s="58">
        <v>5.42</v>
      </c>
      <c r="M137" s="58">
        <v>3.77</v>
      </c>
      <c r="N137" s="58">
        <v>0.55000000000000004</v>
      </c>
      <c r="O137" s="58"/>
      <c r="P137" s="58">
        <v>0.33</v>
      </c>
      <c r="Q137" s="58">
        <v>9.0200000000000102</v>
      </c>
      <c r="S137" s="58">
        <v>41.89</v>
      </c>
      <c r="T137" s="58">
        <v>1.5</v>
      </c>
      <c r="U137" s="58">
        <v>14.21</v>
      </c>
      <c r="V137" s="58">
        <v>12.32</v>
      </c>
      <c r="W137" s="58">
        <v>0.22</v>
      </c>
      <c r="X137" s="58">
        <v>12.881</v>
      </c>
      <c r="Y137" s="58">
        <v>11.44</v>
      </c>
      <c r="Z137" s="58">
        <v>2.2799999999999998</v>
      </c>
      <c r="AA137" s="58">
        <v>0.51</v>
      </c>
      <c r="AB137" s="58"/>
      <c r="AD137" s="59"/>
      <c r="AE137" s="60"/>
      <c r="AF137" s="61"/>
      <c r="AG137" s="59"/>
      <c r="AH137" s="59"/>
      <c r="AI137" s="59"/>
      <c r="AJ137" s="60"/>
      <c r="AK137" s="62"/>
      <c r="AL137" s="62"/>
      <c r="AM137" s="62"/>
      <c r="AN137" s="62"/>
      <c r="AO137" s="62"/>
      <c r="AP137" s="62"/>
      <c r="AQ137" s="63"/>
      <c r="AR137" s="62"/>
      <c r="AS137" s="62"/>
      <c r="AT137" s="63"/>
      <c r="AU137" s="59"/>
      <c r="AV137" s="59"/>
      <c r="AW137" s="59"/>
      <c r="AX137" s="59"/>
      <c r="AY137" s="59"/>
      <c r="AZ137" s="59"/>
      <c r="BA137" s="60"/>
      <c r="BB137" s="64"/>
      <c r="BC137" s="64"/>
      <c r="BD137" s="59"/>
      <c r="BE137" s="59"/>
      <c r="BF137" s="59"/>
      <c r="BG137" s="59"/>
      <c r="BH137" s="59"/>
      <c r="BI137" s="59"/>
      <c r="BJ137" s="59"/>
      <c r="BK137" s="59"/>
      <c r="BL137" s="57"/>
      <c r="BM137" s="57"/>
      <c r="BN137" s="57"/>
      <c r="BO137" s="57"/>
      <c r="BP137" s="57"/>
      <c r="BQ137" s="57"/>
      <c r="BR137" s="57"/>
      <c r="BS137" s="57"/>
      <c r="BT137" s="57"/>
      <c r="BU137" s="57"/>
      <c r="BV137" s="57"/>
      <c r="BW137" s="57"/>
      <c r="BX137" s="57"/>
      <c r="CA137" s="57"/>
      <c r="CB137" s="57"/>
      <c r="CC137" s="57"/>
      <c r="CD137" s="57"/>
      <c r="CE137" s="57"/>
      <c r="CF137" s="57"/>
      <c r="CG137" s="57"/>
      <c r="CH137" s="57"/>
      <c r="CI137" s="57"/>
      <c r="CJ137" s="57"/>
      <c r="CK137" s="57"/>
      <c r="CL137" s="57"/>
      <c r="CP137"/>
      <c r="CQ137"/>
      <c r="CR137"/>
      <c r="CS137"/>
      <c r="CT137"/>
      <c r="CU137"/>
      <c r="CV137"/>
      <c r="CW137"/>
      <c r="CX137"/>
      <c r="CY137"/>
      <c r="CZ137"/>
      <c r="EM137" s="57"/>
      <c r="EN137" s="57"/>
      <c r="EO137" s="57"/>
      <c r="EP137" s="57"/>
      <c r="EQ137" s="57"/>
      <c r="ER137" s="57"/>
      <c r="ES137" s="57"/>
      <c r="ET137" s="57"/>
      <c r="EU137" s="57"/>
      <c r="EV137" s="57"/>
      <c r="EW137" s="57"/>
      <c r="FG137" s="65"/>
      <c r="FH137" s="65"/>
      <c r="FL137" s="57"/>
      <c r="FX137" s="57"/>
      <c r="FY137" s="57"/>
      <c r="FZ137" s="57"/>
      <c r="GA137" s="66"/>
      <c r="GB137" s="66"/>
      <c r="GE137" s="66"/>
      <c r="GG137" s="57"/>
    </row>
    <row r="138" spans="1:189" s="56" customFormat="1" ht="18" customHeight="1" x14ac:dyDescent="0.3">
      <c r="A138" s="56" t="s">
        <v>1032</v>
      </c>
      <c r="B138" s="56" t="s">
        <v>1021</v>
      </c>
      <c r="C138" s="57">
        <v>940</v>
      </c>
      <c r="D138" s="57">
        <v>5</v>
      </c>
      <c r="E138" s="56">
        <f t="shared" si="2"/>
        <v>1213.1500000000001</v>
      </c>
      <c r="F138" s="58">
        <v>58.62</v>
      </c>
      <c r="G138" s="58">
        <v>0.21</v>
      </c>
      <c r="H138" s="58">
        <v>19.34</v>
      </c>
      <c r="I138" s="58">
        <v>0.92</v>
      </c>
      <c r="J138" s="58">
        <v>0.1</v>
      </c>
      <c r="K138" s="58">
        <v>0.01</v>
      </c>
      <c r="L138" s="58">
        <v>4.93</v>
      </c>
      <c r="M138" s="58">
        <v>5.09</v>
      </c>
      <c r="N138" s="58">
        <v>0.73</v>
      </c>
      <c r="O138" s="58"/>
      <c r="P138" s="58">
        <v>0.23</v>
      </c>
      <c r="Q138" s="58">
        <v>9.8199999999999932</v>
      </c>
      <c r="S138" s="58">
        <v>40.729999999999997</v>
      </c>
      <c r="T138" s="58">
        <v>2.77</v>
      </c>
      <c r="U138" s="58">
        <v>14.25</v>
      </c>
      <c r="V138" s="58">
        <v>11.38</v>
      </c>
      <c r="W138" s="58">
        <v>0.24</v>
      </c>
      <c r="X138" s="58">
        <v>12.03</v>
      </c>
      <c r="Y138" s="58">
        <v>11.96</v>
      </c>
      <c r="Z138" s="58">
        <v>2.16</v>
      </c>
      <c r="AA138" s="58">
        <v>1.29</v>
      </c>
      <c r="AB138" s="58"/>
      <c r="AD138" s="59"/>
      <c r="AE138" s="60"/>
      <c r="AF138" s="61"/>
      <c r="AG138" s="59"/>
      <c r="AH138" s="59"/>
      <c r="AI138" s="59"/>
      <c r="AJ138" s="60"/>
      <c r="AK138" s="62"/>
      <c r="AL138" s="62"/>
      <c r="AM138" s="62"/>
      <c r="AN138" s="62"/>
      <c r="AO138" s="62"/>
      <c r="AP138" s="62"/>
      <c r="AQ138" s="63"/>
      <c r="AR138" s="62"/>
      <c r="AS138" s="62"/>
      <c r="AT138" s="63"/>
      <c r="AU138" s="59"/>
      <c r="AV138" s="59"/>
      <c r="AW138" s="59"/>
      <c r="AX138" s="59"/>
      <c r="AY138" s="59"/>
      <c r="AZ138" s="59"/>
      <c r="BA138" s="60"/>
      <c r="BB138" s="64"/>
      <c r="BC138" s="64"/>
      <c r="BD138" s="59"/>
      <c r="BE138" s="59"/>
      <c r="BF138" s="59"/>
      <c r="BG138" s="59"/>
      <c r="BH138" s="59"/>
      <c r="BI138" s="59"/>
      <c r="BJ138" s="59"/>
      <c r="BK138" s="59"/>
      <c r="BL138" s="57"/>
      <c r="BM138" s="57"/>
      <c r="BN138" s="57"/>
      <c r="BO138" s="57"/>
      <c r="BP138" s="57"/>
      <c r="BQ138" s="57"/>
      <c r="BR138" s="57"/>
      <c r="BS138" s="57"/>
      <c r="BT138" s="57"/>
      <c r="BU138" s="57"/>
      <c r="BV138" s="57"/>
      <c r="BW138" s="57"/>
      <c r="BX138" s="57"/>
      <c r="CA138" s="57"/>
      <c r="CB138" s="57"/>
      <c r="CC138" s="57"/>
      <c r="CD138" s="57"/>
      <c r="CE138" s="57"/>
      <c r="CF138" s="57"/>
      <c r="CG138" s="57"/>
      <c r="CH138" s="57"/>
      <c r="CI138" s="57"/>
      <c r="CJ138" s="57"/>
      <c r="CK138" s="57"/>
      <c r="CL138" s="57"/>
      <c r="CP138"/>
      <c r="CQ138"/>
      <c r="CR138"/>
      <c r="CS138"/>
      <c r="CT138"/>
      <c r="CU138"/>
      <c r="CV138"/>
      <c r="CW138"/>
      <c r="CX138"/>
      <c r="CY138"/>
      <c r="CZ138"/>
      <c r="EM138" s="57"/>
      <c r="EN138" s="57"/>
      <c r="EO138" s="57"/>
      <c r="EP138" s="57"/>
      <c r="EQ138" s="57"/>
      <c r="ER138" s="57"/>
      <c r="ES138" s="57"/>
      <c r="ET138" s="57"/>
      <c r="EU138" s="57"/>
      <c r="EV138" s="57"/>
      <c r="EW138" s="57"/>
      <c r="FG138" s="65"/>
      <c r="FH138" s="65"/>
      <c r="FL138" s="57"/>
      <c r="FX138" s="57"/>
      <c r="FY138" s="57"/>
      <c r="FZ138" s="57"/>
      <c r="GA138" s="66"/>
      <c r="GB138" s="66"/>
      <c r="GE138" s="66"/>
      <c r="GG138" s="57"/>
    </row>
    <row r="139" spans="1:189" s="56" customFormat="1" ht="18" customHeight="1" x14ac:dyDescent="0.3">
      <c r="A139" s="56" t="s">
        <v>1032</v>
      </c>
      <c r="B139" s="56" t="s">
        <v>1021</v>
      </c>
      <c r="C139" s="57">
        <v>940</v>
      </c>
      <c r="D139" s="57">
        <v>5</v>
      </c>
      <c r="E139" s="56">
        <f t="shared" si="2"/>
        <v>1213.1500000000001</v>
      </c>
      <c r="F139" s="58">
        <v>57.68</v>
      </c>
      <c r="G139" s="58">
        <v>0.36</v>
      </c>
      <c r="H139" s="58">
        <v>19.21</v>
      </c>
      <c r="I139" s="58">
        <v>1.49</v>
      </c>
      <c r="J139" s="58">
        <v>0.13</v>
      </c>
      <c r="K139" s="58">
        <v>0.06</v>
      </c>
      <c r="L139" s="58">
        <v>6.96</v>
      </c>
      <c r="M139" s="58">
        <v>5.43</v>
      </c>
      <c r="N139" s="58">
        <v>0.2</v>
      </c>
      <c r="O139" s="58"/>
      <c r="P139" s="58">
        <v>0.33</v>
      </c>
      <c r="Q139" s="58">
        <v>8.1500000000000057</v>
      </c>
      <c r="S139" s="58">
        <v>41.13</v>
      </c>
      <c r="T139" s="58">
        <v>1.95</v>
      </c>
      <c r="U139" s="58">
        <v>14.15</v>
      </c>
      <c r="V139" s="58">
        <v>10.15</v>
      </c>
      <c r="W139" s="58">
        <v>0.15</v>
      </c>
      <c r="X139" s="58">
        <v>14.58</v>
      </c>
      <c r="Y139" s="58">
        <v>11.93</v>
      </c>
      <c r="Z139" s="58">
        <v>2.4500000000000002</v>
      </c>
      <c r="AA139" s="58">
        <v>0.28999999999999998</v>
      </c>
      <c r="AB139" s="58"/>
      <c r="AD139" s="59"/>
      <c r="AE139" s="60"/>
      <c r="AF139" s="61"/>
      <c r="AG139" s="59"/>
      <c r="AH139" s="59"/>
      <c r="AI139" s="59"/>
      <c r="AJ139" s="60"/>
      <c r="AK139" s="62"/>
      <c r="AL139" s="62"/>
      <c r="AM139" s="62"/>
      <c r="AN139" s="62"/>
      <c r="AO139" s="62"/>
      <c r="AP139" s="62"/>
      <c r="AQ139" s="63"/>
      <c r="AR139" s="62"/>
      <c r="AS139" s="62"/>
      <c r="AT139" s="63"/>
      <c r="AU139" s="59"/>
      <c r="AV139" s="59"/>
      <c r="AW139" s="59"/>
      <c r="AX139" s="59"/>
      <c r="AY139" s="59"/>
      <c r="AZ139" s="59"/>
      <c r="BA139" s="60"/>
      <c r="BB139" s="64"/>
      <c r="BC139" s="64"/>
      <c r="BD139" s="59"/>
      <c r="BE139" s="59"/>
      <c r="BF139" s="59"/>
      <c r="BG139" s="59"/>
      <c r="BH139" s="59"/>
      <c r="BI139" s="59"/>
      <c r="BJ139" s="59"/>
      <c r="BK139" s="59"/>
      <c r="BL139" s="57"/>
      <c r="BM139" s="57"/>
      <c r="BN139" s="57"/>
      <c r="BO139" s="57"/>
      <c r="BP139" s="57"/>
      <c r="BQ139" s="57"/>
      <c r="BR139" s="57"/>
      <c r="BS139" s="57"/>
      <c r="BT139" s="57"/>
      <c r="BU139" s="57"/>
      <c r="BV139" s="57"/>
      <c r="BW139" s="57"/>
      <c r="BX139" s="57"/>
      <c r="CA139" s="57"/>
      <c r="CB139" s="57"/>
      <c r="CC139" s="57"/>
      <c r="CD139" s="57"/>
      <c r="CE139" s="57"/>
      <c r="CF139" s="57"/>
      <c r="CG139" s="57"/>
      <c r="CH139" s="57"/>
      <c r="CI139" s="57"/>
      <c r="CJ139" s="57"/>
      <c r="CK139" s="57"/>
      <c r="CL139" s="57"/>
      <c r="CP139"/>
      <c r="CQ139"/>
      <c r="CR139"/>
      <c r="CS139"/>
      <c r="CT139"/>
      <c r="CU139"/>
      <c r="CV139"/>
      <c r="CW139"/>
      <c r="CX139"/>
      <c r="CY139"/>
      <c r="CZ139"/>
      <c r="EM139" s="57"/>
      <c r="EN139" s="57"/>
      <c r="EO139" s="57"/>
      <c r="EP139" s="57"/>
      <c r="EQ139" s="57"/>
      <c r="ER139" s="57"/>
      <c r="ES139" s="57"/>
      <c r="ET139" s="57"/>
      <c r="EU139" s="57"/>
      <c r="EV139" s="57"/>
      <c r="EW139" s="57"/>
      <c r="FG139" s="65"/>
      <c r="FH139" s="65"/>
      <c r="FL139" s="57"/>
      <c r="FX139" s="57"/>
      <c r="FY139" s="57"/>
      <c r="FZ139" s="57"/>
      <c r="GA139" s="66"/>
      <c r="GB139" s="66"/>
      <c r="GE139" s="66"/>
      <c r="GG139" s="57"/>
    </row>
    <row r="140" spans="1:189" s="56" customFormat="1" ht="18" customHeight="1" x14ac:dyDescent="0.3">
      <c r="A140" s="56" t="s">
        <v>1032</v>
      </c>
      <c r="B140" s="56" t="s">
        <v>1021</v>
      </c>
      <c r="C140" s="57">
        <v>940</v>
      </c>
      <c r="D140" s="57">
        <v>5</v>
      </c>
      <c r="E140" s="56">
        <f t="shared" si="2"/>
        <v>1213.1500000000001</v>
      </c>
      <c r="F140" s="58">
        <v>62.55</v>
      </c>
      <c r="G140" s="58">
        <v>0.36</v>
      </c>
      <c r="H140" s="58">
        <v>17.78</v>
      </c>
      <c r="I140" s="58">
        <v>1.8</v>
      </c>
      <c r="J140" s="58">
        <v>0.11</v>
      </c>
      <c r="K140" s="58">
        <v>0.19</v>
      </c>
      <c r="L140" s="58">
        <v>5.86</v>
      </c>
      <c r="M140" s="58">
        <v>3.85</v>
      </c>
      <c r="N140" s="58">
        <v>0.11</v>
      </c>
      <c r="O140" s="58"/>
      <c r="P140" s="58">
        <v>0.23</v>
      </c>
      <c r="Q140" s="58">
        <v>7.1600000000000108</v>
      </c>
      <c r="S140" s="58">
        <v>43.89</v>
      </c>
      <c r="T140" s="58">
        <v>2.02</v>
      </c>
      <c r="U140" s="58">
        <v>13.2</v>
      </c>
      <c r="V140" s="58">
        <v>13.47</v>
      </c>
      <c r="W140" s="58">
        <v>0.27</v>
      </c>
      <c r="X140" s="58">
        <v>11.84</v>
      </c>
      <c r="Y140" s="58">
        <v>11.15</v>
      </c>
      <c r="Z140" s="58">
        <v>2.23</v>
      </c>
      <c r="AA140" s="58">
        <v>0.09</v>
      </c>
      <c r="AB140" s="58"/>
      <c r="AD140" s="59"/>
      <c r="AE140" s="60"/>
      <c r="AF140" s="61"/>
      <c r="AG140" s="59"/>
      <c r="AH140" s="59"/>
      <c r="AI140" s="59"/>
      <c r="AJ140" s="60"/>
      <c r="AK140" s="62"/>
      <c r="AL140" s="62"/>
      <c r="AM140" s="62"/>
      <c r="AN140" s="62"/>
      <c r="AO140" s="62"/>
      <c r="AP140" s="62"/>
      <c r="AQ140" s="63"/>
      <c r="AR140" s="62"/>
      <c r="AS140" s="62"/>
      <c r="AT140" s="63"/>
      <c r="AU140" s="59"/>
      <c r="AV140" s="59"/>
      <c r="AW140" s="59"/>
      <c r="AX140" s="59"/>
      <c r="AY140" s="59"/>
      <c r="AZ140" s="59"/>
      <c r="BA140" s="60"/>
      <c r="BB140" s="64"/>
      <c r="BC140" s="64"/>
      <c r="BD140" s="59"/>
      <c r="BE140" s="59"/>
      <c r="BF140" s="59"/>
      <c r="BG140" s="59"/>
      <c r="BH140" s="59"/>
      <c r="BI140" s="59"/>
      <c r="BJ140" s="59"/>
      <c r="BK140" s="59"/>
      <c r="BL140" s="57"/>
      <c r="BM140" s="57"/>
      <c r="BN140" s="57"/>
      <c r="BO140" s="57"/>
      <c r="BP140" s="57"/>
      <c r="BQ140" s="57"/>
      <c r="BR140" s="57"/>
      <c r="BS140" s="57"/>
      <c r="BT140" s="57"/>
      <c r="BU140" s="57"/>
      <c r="BV140" s="57"/>
      <c r="BW140" s="57"/>
      <c r="BX140" s="57"/>
      <c r="CA140" s="57"/>
      <c r="CB140" s="57"/>
      <c r="CC140" s="57"/>
      <c r="CD140" s="57"/>
      <c r="CE140" s="57"/>
      <c r="CF140" s="57"/>
      <c r="CG140" s="57"/>
      <c r="CH140" s="57"/>
      <c r="CI140" s="57"/>
      <c r="CJ140" s="57"/>
      <c r="CK140" s="57"/>
      <c r="CL140" s="57"/>
      <c r="CP140"/>
      <c r="CQ140"/>
      <c r="CR140"/>
      <c r="CS140"/>
      <c r="CT140"/>
      <c r="CU140"/>
      <c r="CV140"/>
      <c r="CW140"/>
      <c r="CX140"/>
      <c r="CY140"/>
      <c r="CZ140"/>
      <c r="EM140" s="57"/>
      <c r="EN140" s="57"/>
      <c r="EO140" s="57"/>
      <c r="EP140" s="57"/>
      <c r="EQ140" s="57"/>
      <c r="ER140" s="57"/>
      <c r="ES140" s="57"/>
      <c r="ET140" s="57"/>
      <c r="EU140" s="57"/>
      <c r="EV140" s="57"/>
      <c r="EW140" s="57"/>
      <c r="FG140" s="65"/>
      <c r="FH140" s="65"/>
      <c r="FL140" s="57"/>
      <c r="FX140" s="57"/>
      <c r="FY140" s="57"/>
      <c r="FZ140" s="57"/>
      <c r="GA140" s="66"/>
      <c r="GB140" s="66"/>
      <c r="GE140" s="66"/>
      <c r="GG140" s="57"/>
    </row>
    <row r="141" spans="1:189" s="56" customFormat="1" ht="18" customHeight="1" x14ac:dyDescent="0.3">
      <c r="A141" s="56" t="s">
        <v>1032</v>
      </c>
      <c r="B141" s="56" t="s">
        <v>1021</v>
      </c>
      <c r="C141" s="57">
        <v>940</v>
      </c>
      <c r="D141" s="57">
        <v>5</v>
      </c>
      <c r="E141" s="56">
        <f t="shared" si="2"/>
        <v>1213.1500000000001</v>
      </c>
      <c r="F141" s="58">
        <v>55.76</v>
      </c>
      <c r="G141" s="58">
        <v>0.26</v>
      </c>
      <c r="H141" s="58">
        <v>19.14</v>
      </c>
      <c r="I141" s="58">
        <v>1.56</v>
      </c>
      <c r="J141" s="58">
        <v>0.15</v>
      </c>
      <c r="K141" s="58">
        <v>7.0000000000000007E-2</v>
      </c>
      <c r="L141" s="58">
        <v>7.09</v>
      </c>
      <c r="M141" s="58">
        <v>3.89</v>
      </c>
      <c r="N141" s="58">
        <v>0.33</v>
      </c>
      <c r="O141" s="58"/>
      <c r="P141" s="58">
        <v>0.4</v>
      </c>
      <c r="Q141" s="58">
        <v>11.349999999999994</v>
      </c>
      <c r="S141" s="58">
        <v>42.13</v>
      </c>
      <c r="T141" s="58">
        <v>1.36</v>
      </c>
      <c r="U141" s="58">
        <v>14.31</v>
      </c>
      <c r="V141" s="58">
        <v>10.76</v>
      </c>
      <c r="W141" s="58">
        <v>0.19</v>
      </c>
      <c r="X141" s="58">
        <v>13.62</v>
      </c>
      <c r="Y141" s="58">
        <v>11.62</v>
      </c>
      <c r="Z141" s="58">
        <v>2.23</v>
      </c>
      <c r="AA141" s="58">
        <v>0.49</v>
      </c>
      <c r="AB141" s="58"/>
      <c r="AD141" s="59"/>
      <c r="AE141" s="60"/>
      <c r="AF141" s="61"/>
      <c r="AG141" s="59"/>
      <c r="AH141" s="59"/>
      <c r="AI141" s="59"/>
      <c r="AJ141" s="60"/>
      <c r="AK141" s="62"/>
      <c r="AL141" s="62"/>
      <c r="AM141" s="62"/>
      <c r="AN141" s="62"/>
      <c r="AO141" s="62"/>
      <c r="AP141" s="62"/>
      <c r="AQ141" s="63"/>
      <c r="AR141" s="62"/>
      <c r="AS141" s="62"/>
      <c r="AT141" s="63"/>
      <c r="AU141" s="59"/>
      <c r="AV141" s="59"/>
      <c r="AW141" s="59"/>
      <c r="AX141" s="59"/>
      <c r="AY141" s="59"/>
      <c r="AZ141" s="59"/>
      <c r="BA141" s="60"/>
      <c r="BB141" s="64"/>
      <c r="BC141" s="64"/>
      <c r="BD141" s="59"/>
      <c r="BE141" s="59"/>
      <c r="BF141" s="59"/>
      <c r="BG141" s="59"/>
      <c r="BH141" s="59"/>
      <c r="BI141" s="59"/>
      <c r="BJ141" s="59"/>
      <c r="BK141" s="59"/>
      <c r="BL141" s="57"/>
      <c r="BM141" s="57"/>
      <c r="BN141" s="57"/>
      <c r="BO141" s="57"/>
      <c r="BP141" s="57"/>
      <c r="BQ141" s="57"/>
      <c r="BR141" s="57"/>
      <c r="BS141" s="57"/>
      <c r="BT141" s="57"/>
      <c r="BU141" s="57"/>
      <c r="BV141" s="57"/>
      <c r="BW141" s="57"/>
      <c r="BX141" s="57"/>
      <c r="CA141" s="57"/>
      <c r="CB141" s="57"/>
      <c r="CC141" s="57"/>
      <c r="CD141" s="57"/>
      <c r="CE141" s="57"/>
      <c r="CF141" s="57"/>
      <c r="CG141" s="57"/>
      <c r="CH141" s="57"/>
      <c r="CI141" s="57"/>
      <c r="CJ141" s="57"/>
      <c r="CK141" s="57"/>
      <c r="CL141" s="57"/>
      <c r="CP141"/>
      <c r="CQ141"/>
      <c r="CR141"/>
      <c r="CS141"/>
      <c r="CT141"/>
      <c r="CU141"/>
      <c r="CV141"/>
      <c r="CW141"/>
      <c r="CX141"/>
      <c r="CY141"/>
      <c r="CZ141"/>
      <c r="EM141" s="57"/>
      <c r="EN141" s="57"/>
      <c r="EO141" s="57"/>
      <c r="EP141" s="57"/>
      <c r="EQ141" s="57"/>
      <c r="ER141" s="57"/>
      <c r="ES141" s="57"/>
      <c r="ET141" s="57"/>
      <c r="EU141" s="57"/>
      <c r="EV141" s="57"/>
      <c r="EW141" s="57"/>
      <c r="FG141" s="65"/>
      <c r="FH141" s="65"/>
      <c r="FL141" s="57"/>
      <c r="FX141" s="57"/>
      <c r="FY141" s="57"/>
      <c r="FZ141" s="57"/>
      <c r="GA141" s="66"/>
      <c r="GB141" s="66"/>
      <c r="GE141" s="66"/>
      <c r="GG141" s="57"/>
    </row>
    <row r="142" spans="1:189" s="56" customFormat="1" ht="18" customHeight="1" x14ac:dyDescent="0.3">
      <c r="A142" s="56" t="s">
        <v>1032</v>
      </c>
      <c r="B142" s="56" t="s">
        <v>1021</v>
      </c>
      <c r="C142" s="57">
        <v>940</v>
      </c>
      <c r="D142" s="57">
        <v>5</v>
      </c>
      <c r="E142" s="56">
        <f t="shared" si="2"/>
        <v>1213.1500000000001</v>
      </c>
      <c r="F142" s="58">
        <v>61.46</v>
      </c>
      <c r="G142" s="58">
        <v>0.25</v>
      </c>
      <c r="H142" s="58">
        <v>17.87</v>
      </c>
      <c r="I142" s="58">
        <v>1.61</v>
      </c>
      <c r="J142" s="58">
        <v>0.09</v>
      </c>
      <c r="K142" s="58">
        <v>0.15</v>
      </c>
      <c r="L142" s="58">
        <v>5.62</v>
      </c>
      <c r="M142" s="58">
        <v>3.55</v>
      </c>
      <c r="N142" s="58">
        <v>0.2</v>
      </c>
      <c r="O142" s="58"/>
      <c r="P142" s="58">
        <v>0.12</v>
      </c>
      <c r="Q142" s="58">
        <v>9.0799999999999841</v>
      </c>
      <c r="S142" s="58">
        <v>42.68</v>
      </c>
      <c r="T142" s="58">
        <v>1.1000000000000001</v>
      </c>
      <c r="U142" s="58">
        <v>12.21</v>
      </c>
      <c r="V142" s="58">
        <v>10.79</v>
      </c>
      <c r="W142" s="58">
        <v>0.17</v>
      </c>
      <c r="X142" s="58">
        <v>15.16</v>
      </c>
      <c r="Y142" s="58">
        <v>11.61</v>
      </c>
      <c r="Z142" s="58">
        <v>2.0099999999999998</v>
      </c>
      <c r="AA142" s="58">
        <v>0.23</v>
      </c>
      <c r="AB142" s="58"/>
      <c r="AD142" s="59"/>
      <c r="AE142" s="60"/>
      <c r="AF142" s="61"/>
      <c r="AG142" s="59"/>
      <c r="AH142" s="59"/>
      <c r="AI142" s="59"/>
      <c r="AJ142" s="60"/>
      <c r="AK142" s="62"/>
      <c r="AL142" s="62"/>
      <c r="AM142" s="62"/>
      <c r="AN142" s="62"/>
      <c r="AO142" s="62"/>
      <c r="AP142" s="62"/>
      <c r="AQ142" s="63"/>
      <c r="AR142" s="62"/>
      <c r="AS142" s="62"/>
      <c r="AT142" s="63"/>
      <c r="AU142" s="59"/>
      <c r="AV142" s="59"/>
      <c r="AW142" s="59"/>
      <c r="AX142" s="59"/>
      <c r="AY142" s="59"/>
      <c r="AZ142" s="59"/>
      <c r="BA142" s="60"/>
      <c r="BB142" s="64"/>
      <c r="BC142" s="64"/>
      <c r="BD142" s="59"/>
      <c r="BE142" s="59"/>
      <c r="BF142" s="59"/>
      <c r="BG142" s="59"/>
      <c r="BH142" s="59"/>
      <c r="BI142" s="59"/>
      <c r="BJ142" s="59"/>
      <c r="BK142" s="59"/>
      <c r="BL142" s="57"/>
      <c r="BM142" s="57"/>
      <c r="BN142" s="57"/>
      <c r="BO142" s="57"/>
      <c r="BP142" s="57"/>
      <c r="BQ142" s="57"/>
      <c r="BR142" s="57"/>
      <c r="BS142" s="57"/>
      <c r="BT142" s="57"/>
      <c r="BU142" s="57"/>
      <c r="BV142" s="57"/>
      <c r="BW142" s="57"/>
      <c r="BX142" s="57"/>
      <c r="CA142" s="57"/>
      <c r="CB142" s="57"/>
      <c r="CC142" s="57"/>
      <c r="CD142" s="57"/>
      <c r="CE142" s="57"/>
      <c r="CF142" s="57"/>
      <c r="CG142" s="57"/>
      <c r="CH142" s="57"/>
      <c r="CI142" s="57"/>
      <c r="CJ142" s="57"/>
      <c r="CK142" s="57"/>
      <c r="CL142" s="57"/>
      <c r="CP142"/>
      <c r="CQ142"/>
      <c r="CR142"/>
      <c r="CS142"/>
      <c r="CT142"/>
      <c r="CU142"/>
      <c r="CV142"/>
      <c r="CW142"/>
      <c r="CX142"/>
      <c r="CY142"/>
      <c r="CZ142"/>
      <c r="EM142" s="57"/>
      <c r="EN142" s="57"/>
      <c r="EO142" s="57"/>
      <c r="EP142" s="57"/>
      <c r="EQ142" s="57"/>
      <c r="ER142" s="57"/>
      <c r="ES142" s="57"/>
      <c r="ET142" s="57"/>
      <c r="EU142" s="57"/>
      <c r="EV142" s="57"/>
      <c r="EW142" s="57"/>
      <c r="FG142" s="65"/>
      <c r="FH142" s="65"/>
      <c r="FL142" s="57"/>
      <c r="FX142" s="57"/>
      <c r="FY142" s="57"/>
      <c r="FZ142" s="57"/>
      <c r="GA142" s="66"/>
      <c r="GB142" s="66"/>
      <c r="GE142" s="66"/>
      <c r="GG142" s="57"/>
    </row>
    <row r="143" spans="1:189" s="56" customFormat="1" ht="18" customHeight="1" x14ac:dyDescent="0.3">
      <c r="A143" s="56" t="s">
        <v>1032</v>
      </c>
      <c r="B143" s="56" t="s">
        <v>1021</v>
      </c>
      <c r="C143" s="57">
        <v>940</v>
      </c>
      <c r="D143" s="57">
        <v>5</v>
      </c>
      <c r="E143" s="56">
        <f t="shared" si="2"/>
        <v>1213.1500000000001</v>
      </c>
      <c r="F143" s="58">
        <v>60.49</v>
      </c>
      <c r="G143" s="58">
        <v>0.28999999999999998</v>
      </c>
      <c r="H143" s="58">
        <v>19.68</v>
      </c>
      <c r="I143" s="58">
        <v>1.1599999999999999</v>
      </c>
      <c r="J143" s="58">
        <v>0.1</v>
      </c>
      <c r="K143" s="58">
        <v>0.03</v>
      </c>
      <c r="L143" s="58">
        <v>6.82</v>
      </c>
      <c r="M143" s="58">
        <v>4.18</v>
      </c>
      <c r="N143" s="58">
        <v>0.19</v>
      </c>
      <c r="O143" s="58"/>
      <c r="P143" s="58">
        <v>0.36</v>
      </c>
      <c r="Q143" s="58">
        <v>6.7000000000000028</v>
      </c>
      <c r="S143" s="58">
        <v>40.68</v>
      </c>
      <c r="T143" s="58">
        <v>1.92</v>
      </c>
      <c r="U143" s="58">
        <v>14.09</v>
      </c>
      <c r="V143" s="58">
        <v>10.88</v>
      </c>
      <c r="W143" s="58">
        <v>0.18</v>
      </c>
      <c r="X143" s="58">
        <v>13.29</v>
      </c>
      <c r="Y143" s="58">
        <v>11.74</v>
      </c>
      <c r="Z143" s="58">
        <v>2.59</v>
      </c>
      <c r="AA143" s="58">
        <v>0.28999999999999998</v>
      </c>
      <c r="AB143" s="58"/>
      <c r="AD143" s="59"/>
      <c r="AE143" s="60"/>
      <c r="AF143" s="61"/>
      <c r="AG143" s="59"/>
      <c r="AH143" s="59"/>
      <c r="AI143" s="59"/>
      <c r="AJ143" s="60"/>
      <c r="AK143" s="62"/>
      <c r="AL143" s="62"/>
      <c r="AM143" s="62"/>
      <c r="AN143" s="62"/>
      <c r="AO143" s="62"/>
      <c r="AP143" s="62"/>
      <c r="AQ143" s="63"/>
      <c r="AR143" s="62"/>
      <c r="AS143" s="62"/>
      <c r="AT143" s="63"/>
      <c r="AU143" s="59"/>
      <c r="AV143" s="59"/>
      <c r="AW143" s="59"/>
      <c r="AX143" s="59"/>
      <c r="AY143" s="59"/>
      <c r="AZ143" s="59"/>
      <c r="BA143" s="60"/>
      <c r="BB143" s="64"/>
      <c r="BC143" s="64"/>
      <c r="BD143" s="59"/>
      <c r="BE143" s="59"/>
      <c r="BF143" s="59"/>
      <c r="BG143" s="59"/>
      <c r="BH143" s="59"/>
      <c r="BI143" s="59"/>
      <c r="BJ143" s="59"/>
      <c r="BK143" s="59"/>
      <c r="BL143" s="57"/>
      <c r="BM143" s="57"/>
      <c r="BN143" s="57"/>
      <c r="BO143" s="57"/>
      <c r="BP143" s="57"/>
      <c r="BQ143" s="57"/>
      <c r="BR143" s="57"/>
      <c r="BS143" s="57"/>
      <c r="BT143" s="57"/>
      <c r="BU143" s="57"/>
      <c r="BV143" s="57"/>
      <c r="BW143" s="57"/>
      <c r="BX143" s="57"/>
      <c r="CA143" s="57"/>
      <c r="CB143" s="57"/>
      <c r="CC143" s="57"/>
      <c r="CD143" s="57"/>
      <c r="CE143" s="57"/>
      <c r="CF143" s="57"/>
      <c r="CG143" s="57"/>
      <c r="CH143" s="57"/>
      <c r="CI143" s="57"/>
      <c r="CJ143" s="57"/>
      <c r="CK143" s="57"/>
      <c r="CL143" s="57"/>
      <c r="CP143"/>
      <c r="CQ143"/>
      <c r="CR143"/>
      <c r="CS143"/>
      <c r="CT143"/>
      <c r="CU143"/>
      <c r="CV143"/>
      <c r="CW143"/>
      <c r="CX143"/>
      <c r="CY143"/>
      <c r="CZ143"/>
      <c r="EM143" s="57"/>
      <c r="EN143" s="57"/>
      <c r="EO143" s="57"/>
      <c r="EP143" s="57"/>
      <c r="EQ143" s="57"/>
      <c r="ER143" s="57"/>
      <c r="ES143" s="57"/>
      <c r="ET143" s="57"/>
      <c r="EU143" s="57"/>
      <c r="EV143" s="57"/>
      <c r="EW143" s="57"/>
      <c r="FG143" s="65"/>
      <c r="FH143" s="65"/>
      <c r="FL143" s="57"/>
      <c r="FX143" s="57"/>
      <c r="FY143" s="57"/>
      <c r="FZ143" s="57"/>
      <c r="GA143" s="66"/>
      <c r="GB143" s="66"/>
      <c r="GE143" s="66"/>
      <c r="GG143" s="57"/>
    </row>
    <row r="144" spans="1:189" s="56" customFormat="1" ht="18" customHeight="1" x14ac:dyDescent="0.3">
      <c r="A144" s="56" t="s">
        <v>1032</v>
      </c>
      <c r="B144" s="56" t="s">
        <v>1021</v>
      </c>
      <c r="C144" s="57">
        <v>940</v>
      </c>
      <c r="D144" s="57">
        <v>5</v>
      </c>
      <c r="E144" s="56">
        <f t="shared" si="2"/>
        <v>1213.1500000000001</v>
      </c>
      <c r="F144" s="58">
        <v>62.31</v>
      </c>
      <c r="G144" s="58">
        <v>0.38</v>
      </c>
      <c r="H144" s="58">
        <v>18.04</v>
      </c>
      <c r="I144" s="58">
        <v>1.3</v>
      </c>
      <c r="J144" s="58">
        <v>0.12</v>
      </c>
      <c r="K144" s="58">
        <v>0.12</v>
      </c>
      <c r="L144" s="58">
        <v>6.11</v>
      </c>
      <c r="M144" s="58">
        <v>3.78</v>
      </c>
      <c r="N144" s="58">
        <v>0.08</v>
      </c>
      <c r="O144" s="58"/>
      <c r="P144" s="58">
        <v>0.28000000000000003</v>
      </c>
      <c r="Q144" s="58">
        <v>7.4799999999999898</v>
      </c>
      <c r="S144" s="58">
        <v>42.25</v>
      </c>
      <c r="T144" s="58">
        <v>2.2799999999999998</v>
      </c>
      <c r="U144" s="58">
        <v>13.24</v>
      </c>
      <c r="V144" s="58">
        <v>12.39</v>
      </c>
      <c r="W144" s="58">
        <v>0.23</v>
      </c>
      <c r="X144" s="58">
        <v>12.76</v>
      </c>
      <c r="Y144" s="58">
        <v>11.51</v>
      </c>
      <c r="Z144" s="58">
        <v>2.31</v>
      </c>
      <c r="AA144" s="58">
        <v>0.1</v>
      </c>
      <c r="AB144" s="58"/>
      <c r="AD144" s="59"/>
      <c r="AE144" s="60"/>
      <c r="AF144" s="61"/>
      <c r="AG144" s="59"/>
      <c r="AH144" s="59"/>
      <c r="AI144" s="59"/>
      <c r="AJ144" s="60"/>
      <c r="AK144" s="62"/>
      <c r="AL144" s="62"/>
      <c r="AM144" s="62"/>
      <c r="AN144" s="62"/>
      <c r="AO144" s="62"/>
      <c r="AP144" s="62"/>
      <c r="AQ144" s="63"/>
      <c r="AR144" s="62"/>
      <c r="AS144" s="62"/>
      <c r="AT144" s="63"/>
      <c r="AU144" s="59"/>
      <c r="AV144" s="59"/>
      <c r="AW144" s="59"/>
      <c r="AX144" s="59"/>
      <c r="AY144" s="59"/>
      <c r="AZ144" s="59"/>
      <c r="BA144" s="60"/>
      <c r="BB144" s="64"/>
      <c r="BC144" s="64"/>
      <c r="BD144" s="59"/>
      <c r="BE144" s="59"/>
      <c r="BF144" s="59"/>
      <c r="BG144" s="59"/>
      <c r="BH144" s="59"/>
      <c r="BI144" s="59"/>
      <c r="BJ144" s="59"/>
      <c r="BK144" s="59"/>
      <c r="BL144" s="57"/>
      <c r="BM144" s="57"/>
      <c r="BN144" s="57"/>
      <c r="BO144" s="57"/>
      <c r="BP144" s="57"/>
      <c r="BQ144" s="57"/>
      <c r="BR144" s="57"/>
      <c r="BS144" s="57"/>
      <c r="BT144" s="57"/>
      <c r="BU144" s="57"/>
      <c r="BV144" s="57"/>
      <c r="BW144" s="57"/>
      <c r="BX144" s="57"/>
      <c r="CA144" s="57"/>
      <c r="CB144" s="57"/>
      <c r="CC144" s="57"/>
      <c r="CD144" s="57"/>
      <c r="CE144" s="57"/>
      <c r="CF144" s="57"/>
      <c r="CG144" s="57"/>
      <c r="CH144" s="57"/>
      <c r="CI144" s="57"/>
      <c r="CJ144" s="57"/>
      <c r="CK144" s="57"/>
      <c r="CL144" s="57"/>
      <c r="CP144"/>
      <c r="CQ144"/>
      <c r="CR144"/>
      <c r="CS144"/>
      <c r="CT144"/>
      <c r="CU144"/>
      <c r="CV144"/>
      <c r="CW144"/>
      <c r="CX144"/>
      <c r="CY144"/>
      <c r="CZ144"/>
      <c r="EM144" s="57"/>
      <c r="EN144" s="57"/>
      <c r="EO144" s="57"/>
      <c r="EP144" s="57"/>
      <c r="EQ144" s="57"/>
      <c r="ER144" s="57"/>
      <c r="ES144" s="57"/>
      <c r="ET144" s="57"/>
      <c r="EU144" s="57"/>
      <c r="EV144" s="57"/>
      <c r="EW144" s="57"/>
      <c r="FG144" s="65"/>
      <c r="FH144" s="65"/>
      <c r="FL144" s="57"/>
      <c r="FX144" s="57"/>
      <c r="FY144" s="57"/>
      <c r="FZ144" s="57"/>
      <c r="GA144" s="66"/>
      <c r="GB144" s="66"/>
      <c r="GE144" s="66"/>
      <c r="GG144" s="57"/>
    </row>
    <row r="145" spans="1:189" s="56" customFormat="1" ht="18" customHeight="1" x14ac:dyDescent="0.3">
      <c r="A145" s="56" t="s">
        <v>1032</v>
      </c>
      <c r="B145" s="56" t="s">
        <v>1021</v>
      </c>
      <c r="C145" s="57">
        <v>940</v>
      </c>
      <c r="D145" s="57">
        <v>5</v>
      </c>
      <c r="E145" s="56">
        <f t="shared" si="2"/>
        <v>1213.1500000000001</v>
      </c>
      <c r="F145" s="58">
        <v>60.19</v>
      </c>
      <c r="G145" s="58">
        <v>0.24</v>
      </c>
      <c r="H145" s="58">
        <v>18.809999999999999</v>
      </c>
      <c r="I145" s="58">
        <v>1.32</v>
      </c>
      <c r="J145" s="58">
        <v>0.14000000000000001</v>
      </c>
      <c r="K145" s="58">
        <v>0.08</v>
      </c>
      <c r="L145" s="58">
        <v>6.29</v>
      </c>
      <c r="M145" s="58">
        <v>3.65</v>
      </c>
      <c r="N145" s="58">
        <v>0.38</v>
      </c>
      <c r="O145" s="58"/>
      <c r="P145" s="58">
        <v>0.38</v>
      </c>
      <c r="Q145" s="58">
        <v>8.5200000000000102</v>
      </c>
      <c r="S145" s="58">
        <v>41.54</v>
      </c>
      <c r="T145" s="58">
        <v>1.52</v>
      </c>
      <c r="U145" s="58">
        <v>14.54</v>
      </c>
      <c r="V145" s="58">
        <v>11.9</v>
      </c>
      <c r="W145" s="58">
        <v>0.21</v>
      </c>
      <c r="X145" s="58">
        <v>13.35</v>
      </c>
      <c r="Y145" s="58">
        <v>11.58</v>
      </c>
      <c r="Z145" s="58">
        <v>2.31</v>
      </c>
      <c r="AA145" s="58">
        <v>0.47</v>
      </c>
      <c r="AB145" s="58"/>
      <c r="AD145" s="59"/>
      <c r="AE145" s="60"/>
      <c r="AF145" s="61"/>
      <c r="AG145" s="59"/>
      <c r="AH145" s="59"/>
      <c r="AI145" s="59"/>
      <c r="AJ145" s="60"/>
      <c r="AK145" s="62"/>
      <c r="AL145" s="62"/>
      <c r="AM145" s="62"/>
      <c r="AN145" s="62"/>
      <c r="AO145" s="62"/>
      <c r="AP145" s="62"/>
      <c r="AQ145" s="63"/>
      <c r="AR145" s="62"/>
      <c r="AS145" s="62"/>
      <c r="AT145" s="63"/>
      <c r="AU145" s="59"/>
      <c r="AV145" s="59"/>
      <c r="AW145" s="59"/>
      <c r="AX145" s="59"/>
      <c r="AY145" s="59"/>
      <c r="AZ145" s="59"/>
      <c r="BA145" s="60"/>
      <c r="BB145" s="64"/>
      <c r="BC145" s="64"/>
      <c r="BD145" s="59"/>
      <c r="BE145" s="59"/>
      <c r="BF145" s="59"/>
      <c r="BG145" s="59"/>
      <c r="BH145" s="59"/>
      <c r="BI145" s="59"/>
      <c r="BJ145" s="59"/>
      <c r="BK145" s="59"/>
      <c r="BL145" s="57"/>
      <c r="BM145" s="57"/>
      <c r="BN145" s="57"/>
      <c r="BO145" s="57"/>
      <c r="BP145" s="57"/>
      <c r="BQ145" s="57"/>
      <c r="BR145" s="57"/>
      <c r="BS145" s="57"/>
      <c r="BT145" s="57"/>
      <c r="BU145" s="57"/>
      <c r="BV145" s="57"/>
      <c r="BW145" s="57"/>
      <c r="BX145" s="57"/>
      <c r="CA145" s="57"/>
      <c r="CB145" s="57"/>
      <c r="CC145" s="57"/>
      <c r="CD145" s="57"/>
      <c r="CE145" s="57"/>
      <c r="CF145" s="57"/>
      <c r="CG145" s="57"/>
      <c r="CH145" s="57"/>
      <c r="CI145" s="57"/>
      <c r="CJ145" s="57"/>
      <c r="CK145" s="57"/>
      <c r="CL145" s="57"/>
      <c r="CP145"/>
      <c r="CQ145"/>
      <c r="CR145"/>
      <c r="CS145"/>
      <c r="CT145"/>
      <c r="CU145"/>
      <c r="CV145"/>
      <c r="CW145"/>
      <c r="CX145"/>
      <c r="CY145"/>
      <c r="CZ145"/>
      <c r="EM145" s="57"/>
      <c r="EN145" s="57"/>
      <c r="EO145" s="57"/>
      <c r="EP145" s="57"/>
      <c r="EQ145" s="57"/>
      <c r="ER145" s="57"/>
      <c r="ES145" s="57"/>
      <c r="ET145" s="57"/>
      <c r="EU145" s="57"/>
      <c r="EV145" s="57"/>
      <c r="EW145" s="57"/>
      <c r="FG145" s="65"/>
      <c r="FH145" s="65"/>
      <c r="FL145" s="57"/>
      <c r="FX145" s="57"/>
      <c r="FY145" s="57"/>
      <c r="FZ145" s="57"/>
      <c r="GA145" s="66"/>
      <c r="GB145" s="66"/>
      <c r="GE145" s="66"/>
      <c r="GG145" s="57"/>
    </row>
    <row r="146" spans="1:189" s="56" customFormat="1" ht="18" customHeight="1" x14ac:dyDescent="0.3">
      <c r="A146" s="56" t="s">
        <v>1032</v>
      </c>
      <c r="B146" s="56" t="s">
        <v>1021</v>
      </c>
      <c r="C146" s="57">
        <v>940</v>
      </c>
      <c r="D146" s="57">
        <v>5</v>
      </c>
      <c r="E146" s="56">
        <f t="shared" si="2"/>
        <v>1213.1500000000001</v>
      </c>
      <c r="F146" s="58">
        <v>62.37</v>
      </c>
      <c r="G146" s="58">
        <v>0.25</v>
      </c>
      <c r="H146" s="58">
        <v>18.29</v>
      </c>
      <c r="I146" s="58">
        <v>1.38</v>
      </c>
      <c r="J146" s="58">
        <v>0.08</v>
      </c>
      <c r="K146" s="58">
        <v>0.08</v>
      </c>
      <c r="L146" s="58">
        <v>5.77</v>
      </c>
      <c r="M146" s="58">
        <v>3.72</v>
      </c>
      <c r="N146" s="58">
        <v>0.13</v>
      </c>
      <c r="O146" s="58"/>
      <c r="P146" s="58">
        <v>0.13</v>
      </c>
      <c r="Q146" s="58">
        <v>7.8000000000000256</v>
      </c>
      <c r="S146" s="58">
        <v>43.92</v>
      </c>
      <c r="T146" s="58">
        <v>1.29</v>
      </c>
      <c r="U146" s="58">
        <v>13.16</v>
      </c>
      <c r="V146" s="58">
        <v>11.37</v>
      </c>
      <c r="W146" s="58">
        <v>0.19</v>
      </c>
      <c r="X146" s="58">
        <v>14.29</v>
      </c>
      <c r="Y146" s="58">
        <v>10.85</v>
      </c>
      <c r="Z146" s="58">
        <v>1.99</v>
      </c>
      <c r="AA146" s="58">
        <v>0.2</v>
      </c>
      <c r="AB146" s="58"/>
      <c r="AD146" s="59"/>
      <c r="AE146" s="60"/>
      <c r="AF146" s="61"/>
      <c r="AG146" s="59"/>
      <c r="AH146" s="59"/>
      <c r="AI146" s="59"/>
      <c r="AJ146" s="60"/>
      <c r="AK146" s="62"/>
      <c r="AL146" s="62"/>
      <c r="AM146" s="62"/>
      <c r="AN146" s="62"/>
      <c r="AO146" s="62"/>
      <c r="AP146" s="62"/>
      <c r="AQ146" s="63"/>
      <c r="AR146" s="62"/>
      <c r="AS146" s="62"/>
      <c r="AT146" s="63"/>
      <c r="AU146" s="59"/>
      <c r="AV146" s="59"/>
      <c r="AW146" s="59"/>
      <c r="AX146" s="59"/>
      <c r="AY146" s="59"/>
      <c r="AZ146" s="59"/>
      <c r="BA146" s="60"/>
      <c r="BB146" s="64"/>
      <c r="BC146" s="64"/>
      <c r="BD146" s="59"/>
      <c r="BE146" s="59"/>
      <c r="BF146" s="59"/>
      <c r="BG146" s="59"/>
      <c r="BH146" s="59"/>
      <c r="BI146" s="59"/>
      <c r="BJ146" s="59"/>
      <c r="BK146" s="59"/>
      <c r="BL146" s="57"/>
      <c r="BM146" s="57"/>
      <c r="BN146" s="57"/>
      <c r="BO146" s="57"/>
      <c r="BP146" s="57"/>
      <c r="BQ146" s="57"/>
      <c r="BR146" s="57"/>
      <c r="BS146" s="57"/>
      <c r="BT146" s="57"/>
      <c r="BU146" s="57"/>
      <c r="BV146" s="57"/>
      <c r="BW146" s="57"/>
      <c r="BX146" s="57"/>
      <c r="CA146" s="57"/>
      <c r="CB146" s="57"/>
      <c r="CC146" s="57"/>
      <c r="CD146" s="57"/>
      <c r="CE146" s="57"/>
      <c r="CF146" s="57"/>
      <c r="CG146" s="57"/>
      <c r="CH146" s="57"/>
      <c r="CI146" s="57"/>
      <c r="CJ146" s="57"/>
      <c r="CK146" s="57"/>
      <c r="CL146" s="57"/>
      <c r="CP146"/>
      <c r="CQ146"/>
      <c r="CR146"/>
      <c r="CS146"/>
      <c r="CT146"/>
      <c r="CU146"/>
      <c r="CV146"/>
      <c r="CW146"/>
      <c r="CX146"/>
      <c r="CY146"/>
      <c r="CZ146"/>
      <c r="EM146" s="57"/>
      <c r="EN146" s="57"/>
      <c r="EO146" s="57"/>
      <c r="EP146" s="57"/>
      <c r="EQ146" s="57"/>
      <c r="ER146" s="57"/>
      <c r="ES146" s="57"/>
      <c r="ET146" s="57"/>
      <c r="EU146" s="57"/>
      <c r="EV146" s="57"/>
      <c r="EW146" s="57"/>
      <c r="FG146" s="65"/>
      <c r="FH146" s="65"/>
      <c r="FL146" s="57"/>
      <c r="FX146" s="57"/>
      <c r="FY146" s="57"/>
      <c r="FZ146" s="57"/>
      <c r="GA146" s="66"/>
      <c r="GB146" s="66"/>
      <c r="GE146" s="66"/>
      <c r="GG146" s="57"/>
    </row>
    <row r="147" spans="1:189" s="56" customFormat="1" ht="18" customHeight="1" x14ac:dyDescent="0.3">
      <c r="A147" s="56" t="s">
        <v>1032</v>
      </c>
      <c r="B147" s="56" t="s">
        <v>1021</v>
      </c>
      <c r="C147" s="57">
        <v>940</v>
      </c>
      <c r="D147" s="57">
        <v>5</v>
      </c>
      <c r="E147" s="56">
        <f t="shared" si="2"/>
        <v>1213.1500000000001</v>
      </c>
      <c r="F147" s="58">
        <v>61.02</v>
      </c>
      <c r="G147" s="58">
        <v>0.32</v>
      </c>
      <c r="H147" s="58">
        <v>19.75</v>
      </c>
      <c r="I147" s="58">
        <v>1.03</v>
      </c>
      <c r="J147" s="58">
        <v>7.0000000000000007E-2</v>
      </c>
      <c r="K147" s="58">
        <v>0.11</v>
      </c>
      <c r="L147" s="58">
        <v>5.14</v>
      </c>
      <c r="M147" s="58">
        <v>3.88</v>
      </c>
      <c r="N147" s="58">
        <v>0.66</v>
      </c>
      <c r="O147" s="58"/>
      <c r="P147" s="58">
        <v>0.18</v>
      </c>
      <c r="Q147" s="58">
        <v>7.8400000000000034</v>
      </c>
      <c r="S147" s="58">
        <v>40.18</v>
      </c>
      <c r="T147" s="58">
        <v>3.66</v>
      </c>
      <c r="U147" s="58">
        <v>15.07</v>
      </c>
      <c r="V147" s="58">
        <v>13.19</v>
      </c>
      <c r="W147" s="58">
        <v>0.22</v>
      </c>
      <c r="X147" s="58">
        <v>10.77</v>
      </c>
      <c r="Y147" s="58">
        <v>11.89</v>
      </c>
      <c r="Z147" s="58">
        <v>2.2000000000000002</v>
      </c>
      <c r="AA147" s="58">
        <v>1.28</v>
      </c>
      <c r="AB147" s="58"/>
      <c r="AD147" s="59"/>
      <c r="AE147" s="60"/>
      <c r="AF147" s="61"/>
      <c r="AG147" s="59"/>
      <c r="AH147" s="59"/>
      <c r="AI147" s="59"/>
      <c r="AJ147" s="60"/>
      <c r="AK147" s="62"/>
      <c r="AL147" s="62"/>
      <c r="AM147" s="62"/>
      <c r="AN147" s="62"/>
      <c r="AO147" s="62"/>
      <c r="AP147" s="62"/>
      <c r="AQ147" s="63"/>
      <c r="AR147" s="62"/>
      <c r="AS147" s="62"/>
      <c r="AT147" s="63"/>
      <c r="AU147" s="59"/>
      <c r="AV147" s="59"/>
      <c r="AW147" s="59"/>
      <c r="AX147" s="59"/>
      <c r="AY147" s="59"/>
      <c r="AZ147" s="59"/>
      <c r="BA147" s="60"/>
      <c r="BB147" s="64"/>
      <c r="BC147" s="64"/>
      <c r="BD147" s="59"/>
      <c r="BE147" s="59"/>
      <c r="BF147" s="59"/>
      <c r="BG147" s="59"/>
      <c r="BH147" s="59"/>
      <c r="BI147" s="59"/>
      <c r="BJ147" s="59"/>
      <c r="BK147" s="59"/>
      <c r="BL147" s="57"/>
      <c r="BM147" s="57"/>
      <c r="BN147" s="57"/>
      <c r="BO147" s="57"/>
      <c r="BP147" s="57"/>
      <c r="BQ147" s="57"/>
      <c r="BR147" s="57"/>
      <c r="BS147" s="57"/>
      <c r="BT147" s="57"/>
      <c r="BU147" s="57"/>
      <c r="BV147" s="57"/>
      <c r="BW147" s="57"/>
      <c r="BX147" s="57"/>
      <c r="CA147" s="57"/>
      <c r="CB147" s="57"/>
      <c r="CC147" s="57"/>
      <c r="CD147" s="57"/>
      <c r="CE147" s="57"/>
      <c r="CF147" s="57"/>
      <c r="CG147" s="57"/>
      <c r="CH147" s="57"/>
      <c r="CI147" s="57"/>
      <c r="CJ147" s="57"/>
      <c r="CK147" s="57"/>
      <c r="CL147" s="57"/>
      <c r="CP147"/>
      <c r="CQ147"/>
      <c r="CR147"/>
      <c r="CS147"/>
      <c r="CT147"/>
      <c r="CU147"/>
      <c r="CV147"/>
      <c r="CW147"/>
      <c r="CX147"/>
      <c r="CY147"/>
      <c r="CZ147"/>
      <c r="EM147" s="57"/>
      <c r="EN147" s="57"/>
      <c r="EO147" s="57"/>
      <c r="EP147" s="57"/>
      <c r="EQ147" s="57"/>
      <c r="ER147" s="57"/>
      <c r="ES147" s="57"/>
      <c r="ET147" s="57"/>
      <c r="EU147" s="57"/>
      <c r="EV147" s="57"/>
      <c r="EW147" s="57"/>
      <c r="FG147" s="65"/>
      <c r="FH147" s="65"/>
      <c r="FL147" s="57"/>
      <c r="FX147" s="57"/>
      <c r="FY147" s="57"/>
      <c r="FZ147" s="57"/>
      <c r="GA147" s="66"/>
      <c r="GB147" s="66"/>
      <c r="GE147" s="66"/>
      <c r="GG147" s="57"/>
    </row>
    <row r="148" spans="1:189" s="56" customFormat="1" ht="18" customHeight="1" x14ac:dyDescent="0.3">
      <c r="A148" s="56" t="s">
        <v>1049</v>
      </c>
      <c r="B148" s="56" t="s">
        <v>1021</v>
      </c>
      <c r="C148" s="57">
        <v>1040</v>
      </c>
      <c r="D148" s="57">
        <v>5</v>
      </c>
      <c r="E148" s="56">
        <f t="shared" si="2"/>
        <v>1313.15</v>
      </c>
      <c r="F148" s="58">
        <v>47.95</v>
      </c>
      <c r="G148" s="58">
        <v>1.08</v>
      </c>
      <c r="H148" s="58">
        <v>14.41</v>
      </c>
      <c r="I148" s="58">
        <v>4.93</v>
      </c>
      <c r="J148" s="58"/>
      <c r="K148" s="58">
        <v>0.96</v>
      </c>
      <c r="L148" s="58">
        <v>4.5199999999999996</v>
      </c>
      <c r="M148" s="58">
        <v>5.1100000000000003</v>
      </c>
      <c r="N148" s="58">
        <v>1.54</v>
      </c>
      <c r="O148" s="58"/>
      <c r="P148" s="58">
        <v>3.29</v>
      </c>
      <c r="Q148" s="58">
        <v>16.209999999999994</v>
      </c>
      <c r="S148" s="58">
        <v>44.25</v>
      </c>
      <c r="T148" s="58">
        <v>2.71</v>
      </c>
      <c r="U148" s="58">
        <v>10.85</v>
      </c>
      <c r="V148" s="58">
        <v>10.72</v>
      </c>
      <c r="W148" s="58">
        <v>0.39</v>
      </c>
      <c r="X148" s="58">
        <v>15.5</v>
      </c>
      <c r="Y148" s="58">
        <v>9.33</v>
      </c>
      <c r="Z148" s="58">
        <v>3.2</v>
      </c>
      <c r="AA148" s="58">
        <v>1.06</v>
      </c>
      <c r="AB148" s="58"/>
      <c r="AD148" s="59"/>
      <c r="AE148" s="60"/>
      <c r="AF148" s="61"/>
      <c r="AG148" s="59"/>
      <c r="AH148" s="59"/>
      <c r="AI148" s="59"/>
      <c r="AJ148" s="60"/>
      <c r="AK148" s="62"/>
      <c r="AL148" s="62"/>
      <c r="AM148" s="62"/>
      <c r="AN148" s="62"/>
      <c r="AO148" s="62"/>
      <c r="AP148" s="62"/>
      <c r="AQ148" s="63"/>
      <c r="AR148" s="62"/>
      <c r="AS148" s="62"/>
      <c r="AT148" s="63"/>
      <c r="AU148" s="59"/>
      <c r="AV148" s="59"/>
      <c r="AW148" s="59"/>
      <c r="AX148" s="59"/>
      <c r="AY148" s="59"/>
      <c r="AZ148" s="59"/>
      <c r="BA148" s="60"/>
      <c r="BB148" s="64"/>
      <c r="BC148" s="64"/>
      <c r="BD148" s="59"/>
      <c r="BE148" s="59"/>
      <c r="BF148" s="59"/>
      <c r="BG148" s="59"/>
      <c r="BH148" s="59"/>
      <c r="BI148" s="59"/>
      <c r="BJ148" s="59"/>
      <c r="BK148" s="59"/>
      <c r="BL148" s="57"/>
      <c r="BM148" s="57"/>
      <c r="BN148" s="57"/>
      <c r="BO148" s="57"/>
      <c r="BP148" s="57"/>
      <c r="BQ148" s="57"/>
      <c r="BR148" s="57"/>
      <c r="BS148" s="57"/>
      <c r="BT148" s="57"/>
      <c r="BU148" s="57"/>
      <c r="BV148" s="57"/>
      <c r="BW148" s="57"/>
      <c r="BX148" s="57"/>
      <c r="CA148" s="57"/>
      <c r="CB148" s="57"/>
      <c r="CC148" s="57"/>
      <c r="CD148" s="57"/>
      <c r="CE148" s="57"/>
      <c r="CF148" s="57"/>
      <c r="CG148" s="57"/>
      <c r="CH148" s="57"/>
      <c r="CI148" s="57"/>
      <c r="CJ148" s="57"/>
      <c r="CK148" s="57"/>
      <c r="CL148" s="57"/>
      <c r="CP148"/>
      <c r="CQ148"/>
      <c r="CR148"/>
      <c r="CS148"/>
      <c r="CT148"/>
      <c r="CU148"/>
      <c r="CV148"/>
      <c r="CW148"/>
      <c r="CX148"/>
      <c r="CY148"/>
      <c r="CZ148"/>
      <c r="EM148" s="57"/>
      <c r="EN148" s="57"/>
      <c r="EO148" s="57"/>
      <c r="EP148" s="57"/>
      <c r="EQ148" s="57"/>
      <c r="ER148" s="57"/>
      <c r="ES148" s="57"/>
      <c r="ET148" s="57"/>
      <c r="EU148" s="57"/>
      <c r="EV148" s="57"/>
      <c r="EW148" s="57"/>
      <c r="FG148" s="65"/>
      <c r="FH148" s="65"/>
      <c r="FL148" s="57"/>
      <c r="FX148" s="57"/>
      <c r="FY148" s="57"/>
      <c r="FZ148" s="57"/>
      <c r="GA148" s="66"/>
      <c r="GB148" s="66"/>
      <c r="GE148" s="66"/>
      <c r="GG148" s="57"/>
    </row>
    <row r="149" spans="1:189" s="56" customFormat="1" ht="18" customHeight="1" x14ac:dyDescent="0.3">
      <c r="A149" s="56" t="s">
        <v>1050</v>
      </c>
      <c r="B149" s="56" t="s">
        <v>1021</v>
      </c>
      <c r="C149" s="57">
        <v>975</v>
      </c>
      <c r="D149" s="57">
        <v>5</v>
      </c>
      <c r="E149" s="56">
        <f t="shared" si="2"/>
        <v>1248.1500000000001</v>
      </c>
      <c r="F149" s="58">
        <v>63.5</v>
      </c>
      <c r="G149" s="58">
        <v>0.35</v>
      </c>
      <c r="H149" s="58">
        <v>18.899999999999999</v>
      </c>
      <c r="I149" s="58">
        <v>2.7</v>
      </c>
      <c r="J149" s="58"/>
      <c r="K149" s="58">
        <v>2.96</v>
      </c>
      <c r="L149" s="58">
        <v>5.3</v>
      </c>
      <c r="M149" s="58">
        <v>4.4400000000000004</v>
      </c>
      <c r="N149" s="58">
        <v>0.74</v>
      </c>
      <c r="O149" s="58"/>
      <c r="P149" s="58">
        <v>0.86</v>
      </c>
      <c r="Q149" s="58">
        <v>0.25000000000001421</v>
      </c>
      <c r="S149" s="58">
        <v>44.7</v>
      </c>
      <c r="T149" s="58">
        <v>1.7</v>
      </c>
      <c r="U149" s="58">
        <v>11.8</v>
      </c>
      <c r="V149" s="58">
        <v>8.4</v>
      </c>
      <c r="W149" s="58"/>
      <c r="X149" s="58">
        <v>15.3</v>
      </c>
      <c r="Y149" s="58">
        <v>12</v>
      </c>
      <c r="Z149" s="58">
        <v>2.2000000000000002</v>
      </c>
      <c r="AA149" s="58">
        <v>0.2</v>
      </c>
      <c r="AB149" s="58"/>
      <c r="AD149" s="59"/>
      <c r="AE149" s="60"/>
      <c r="AF149" s="61"/>
      <c r="AG149" s="59"/>
      <c r="AH149" s="59"/>
      <c r="AI149" s="59"/>
      <c r="AJ149" s="60"/>
      <c r="AK149" s="62"/>
      <c r="AL149" s="62"/>
      <c r="AM149" s="62"/>
      <c r="AN149" s="62"/>
      <c r="AO149" s="62"/>
      <c r="AP149" s="62"/>
      <c r="AQ149" s="63"/>
      <c r="AR149" s="62"/>
      <c r="AS149" s="62"/>
      <c r="AT149" s="63"/>
      <c r="AU149" s="59"/>
      <c r="AV149" s="59"/>
      <c r="AW149" s="59"/>
      <c r="AX149" s="59"/>
      <c r="AY149" s="59"/>
      <c r="AZ149" s="59"/>
      <c r="BA149" s="60"/>
      <c r="BB149" s="64"/>
      <c r="BC149" s="64"/>
      <c r="BD149" s="59"/>
      <c r="BE149" s="59"/>
      <c r="BF149" s="59"/>
      <c r="BG149" s="59"/>
      <c r="BH149" s="59"/>
      <c r="BI149" s="59"/>
      <c r="BJ149" s="59"/>
      <c r="BK149" s="59"/>
      <c r="BL149" s="57"/>
      <c r="BM149" s="57"/>
      <c r="BN149" s="57"/>
      <c r="BO149" s="57"/>
      <c r="BP149" s="57"/>
      <c r="BQ149" s="57"/>
      <c r="BR149" s="57"/>
      <c r="BS149" s="57"/>
      <c r="BT149" s="57"/>
      <c r="BU149" s="57"/>
      <c r="BV149" s="57"/>
      <c r="BW149" s="57"/>
      <c r="BX149" s="57"/>
      <c r="CA149" s="57"/>
      <c r="CB149" s="57"/>
      <c r="CC149" s="57"/>
      <c r="CD149" s="57"/>
      <c r="CE149" s="57"/>
      <c r="CF149" s="57"/>
      <c r="CG149" s="57"/>
      <c r="CH149" s="57"/>
      <c r="CI149" s="57"/>
      <c r="CJ149" s="57"/>
      <c r="CK149" s="57"/>
      <c r="CL149" s="57"/>
      <c r="CP149"/>
      <c r="CQ149"/>
      <c r="CR149"/>
      <c r="CS149"/>
      <c r="CT149"/>
      <c r="CU149"/>
      <c r="CV149"/>
      <c r="CW149"/>
      <c r="CX149"/>
      <c r="CY149"/>
      <c r="CZ149"/>
      <c r="EM149" s="57"/>
      <c r="EN149" s="57"/>
      <c r="EO149" s="57"/>
      <c r="EP149" s="57"/>
      <c r="EQ149" s="57"/>
      <c r="ER149" s="57"/>
      <c r="ES149" s="57"/>
      <c r="ET149" s="57"/>
      <c r="EU149" s="57"/>
      <c r="EV149" s="57"/>
      <c r="EW149" s="57"/>
      <c r="FG149" s="65"/>
      <c r="FH149" s="65"/>
      <c r="FL149" s="57"/>
      <c r="FX149" s="57"/>
      <c r="FY149" s="57"/>
      <c r="FZ149" s="57"/>
      <c r="GA149" s="66"/>
      <c r="GB149" s="66"/>
      <c r="GE149" s="66"/>
      <c r="GG149" s="57"/>
    </row>
    <row r="150" spans="1:189" s="56" customFormat="1" ht="18" customHeight="1" x14ac:dyDescent="0.3">
      <c r="A150" s="56" t="s">
        <v>1050</v>
      </c>
      <c r="B150" s="56" t="s">
        <v>1021</v>
      </c>
      <c r="C150" s="57">
        <v>875</v>
      </c>
      <c r="D150" s="57">
        <v>5</v>
      </c>
      <c r="E150" s="56">
        <f t="shared" si="2"/>
        <v>1148.1500000000001</v>
      </c>
      <c r="F150" s="58">
        <v>77.099999999999994</v>
      </c>
      <c r="G150" s="58">
        <v>0.15</v>
      </c>
      <c r="H150" s="58">
        <v>13.5</v>
      </c>
      <c r="I150" s="58">
        <v>1.0980000000000001</v>
      </c>
      <c r="J150" s="58"/>
      <c r="K150" s="58">
        <v>0.53</v>
      </c>
      <c r="L150" s="58">
        <v>2.04</v>
      </c>
      <c r="M150" s="58">
        <v>3.24</v>
      </c>
      <c r="N150" s="58">
        <v>2.02</v>
      </c>
      <c r="O150" s="58"/>
      <c r="P150" s="58">
        <v>0.22</v>
      </c>
      <c r="Q150" s="58">
        <v>0.10200000000000387</v>
      </c>
      <c r="S150" s="58">
        <v>46.6</v>
      </c>
      <c r="T150" s="58">
        <v>1.7</v>
      </c>
      <c r="U150" s="58">
        <v>9.6</v>
      </c>
      <c r="V150" s="58">
        <v>10.1</v>
      </c>
      <c r="W150" s="58"/>
      <c r="X150" s="58">
        <v>16</v>
      </c>
      <c r="Y150" s="58">
        <v>11</v>
      </c>
      <c r="Z150" s="58">
        <v>1.6</v>
      </c>
      <c r="AA150" s="58">
        <v>0.1</v>
      </c>
      <c r="AB150" s="58"/>
      <c r="AD150" s="59"/>
      <c r="AE150" s="60"/>
      <c r="AF150" s="61"/>
      <c r="AG150" s="59"/>
      <c r="AH150" s="59"/>
      <c r="AI150" s="59"/>
      <c r="AJ150" s="60"/>
      <c r="AK150" s="62"/>
      <c r="AL150" s="62"/>
      <c r="AM150" s="62"/>
      <c r="AN150" s="62"/>
      <c r="AO150" s="62"/>
      <c r="AP150" s="62"/>
      <c r="AQ150" s="63"/>
      <c r="AR150" s="62"/>
      <c r="AS150" s="62"/>
      <c r="AT150" s="63"/>
      <c r="AU150" s="59"/>
      <c r="AV150" s="59"/>
      <c r="AW150" s="59"/>
      <c r="AX150" s="59"/>
      <c r="AY150" s="59"/>
      <c r="AZ150" s="59"/>
      <c r="BA150" s="60"/>
      <c r="BB150" s="64"/>
      <c r="BC150" s="64"/>
      <c r="BD150" s="59"/>
      <c r="BE150" s="59"/>
      <c r="BF150" s="59"/>
      <c r="BG150" s="59"/>
      <c r="BH150" s="59"/>
      <c r="BI150" s="59"/>
      <c r="BJ150" s="59"/>
      <c r="BK150" s="59"/>
      <c r="BL150" s="57"/>
      <c r="BM150" s="57"/>
      <c r="BN150" s="57"/>
      <c r="BO150" s="57"/>
      <c r="BP150" s="57"/>
      <c r="BQ150" s="57"/>
      <c r="BR150" s="57"/>
      <c r="BS150" s="57"/>
      <c r="BT150" s="57"/>
      <c r="BU150" s="57"/>
      <c r="BV150" s="57"/>
      <c r="BW150" s="57"/>
      <c r="BX150" s="57"/>
      <c r="CA150" s="57"/>
      <c r="CB150" s="57"/>
      <c r="CC150" s="57"/>
      <c r="CD150" s="57"/>
      <c r="CE150" s="57"/>
      <c r="CF150" s="57"/>
      <c r="CG150" s="57"/>
      <c r="CH150" s="57"/>
      <c r="CI150" s="57"/>
      <c r="CJ150" s="57"/>
      <c r="CK150" s="57"/>
      <c r="CL150" s="57"/>
      <c r="CP150"/>
      <c r="CQ150"/>
      <c r="CR150"/>
      <c r="CS150"/>
      <c r="CT150"/>
      <c r="CU150"/>
      <c r="CV150"/>
      <c r="CW150"/>
      <c r="CX150"/>
      <c r="CY150"/>
      <c r="CZ150"/>
      <c r="EM150" s="57"/>
      <c r="EN150" s="57"/>
      <c r="EO150" s="57"/>
      <c r="EP150" s="57"/>
      <c r="EQ150" s="57"/>
      <c r="ER150" s="57"/>
      <c r="ES150" s="57"/>
      <c r="ET150" s="57"/>
      <c r="EU150" s="57"/>
      <c r="EV150" s="57"/>
      <c r="EW150" s="57"/>
      <c r="FG150" s="65"/>
      <c r="FH150" s="65"/>
      <c r="FL150" s="57"/>
      <c r="FX150" s="57"/>
      <c r="FY150" s="57"/>
      <c r="FZ150" s="57"/>
      <c r="GA150" s="66"/>
      <c r="GB150" s="66"/>
      <c r="GE150" s="66"/>
      <c r="GG150" s="57"/>
    </row>
    <row r="151" spans="1:189" s="56" customFormat="1" ht="18" customHeight="1" x14ac:dyDescent="0.3">
      <c r="A151" s="56" t="s">
        <v>1050</v>
      </c>
      <c r="B151" s="56" t="s">
        <v>1021</v>
      </c>
      <c r="C151" s="57">
        <v>975</v>
      </c>
      <c r="D151" s="57">
        <v>5</v>
      </c>
      <c r="E151" s="56">
        <f t="shared" si="2"/>
        <v>1248.1500000000001</v>
      </c>
      <c r="F151" s="58">
        <v>65.3</v>
      </c>
      <c r="G151" s="58">
        <v>0.27</v>
      </c>
      <c r="H151" s="58">
        <v>19</v>
      </c>
      <c r="I151" s="58">
        <v>2.5649999999999999</v>
      </c>
      <c r="J151" s="58"/>
      <c r="K151" s="58">
        <v>2.2000000000000002</v>
      </c>
      <c r="L151" s="58">
        <v>4.01</v>
      </c>
      <c r="M151" s="58">
        <v>4.88</v>
      </c>
      <c r="N151" s="58">
        <v>0.91</v>
      </c>
      <c r="O151" s="58"/>
      <c r="P151" s="58">
        <v>0.8</v>
      </c>
      <c r="Q151" s="58">
        <v>6.5000000000011937E-2</v>
      </c>
      <c r="S151" s="58">
        <v>42.7</v>
      </c>
      <c r="T151" s="58">
        <v>1</v>
      </c>
      <c r="U151" s="58">
        <v>12.8</v>
      </c>
      <c r="V151" s="58">
        <v>7.7</v>
      </c>
      <c r="W151" s="58"/>
      <c r="X151" s="58">
        <v>16.5</v>
      </c>
      <c r="Y151" s="58">
        <v>11.5</v>
      </c>
      <c r="Z151" s="58">
        <v>2</v>
      </c>
      <c r="AA151" s="58">
        <v>0.2</v>
      </c>
      <c r="AB151" s="58"/>
      <c r="AD151" s="59"/>
      <c r="AE151" s="60"/>
      <c r="AF151" s="61"/>
      <c r="AG151" s="59"/>
      <c r="AH151" s="59"/>
      <c r="AI151" s="59"/>
      <c r="AJ151" s="60"/>
      <c r="AK151" s="62"/>
      <c r="AL151" s="62"/>
      <c r="AM151" s="62"/>
      <c r="AN151" s="62"/>
      <c r="AO151" s="62"/>
      <c r="AP151" s="62"/>
      <c r="AQ151" s="63"/>
      <c r="AR151" s="62"/>
      <c r="AS151" s="62"/>
      <c r="AT151" s="63"/>
      <c r="AU151" s="59"/>
      <c r="AV151" s="59"/>
      <c r="AW151" s="59"/>
      <c r="AX151" s="59"/>
      <c r="AY151" s="59"/>
      <c r="AZ151" s="59"/>
      <c r="BA151" s="60"/>
      <c r="BB151" s="64"/>
      <c r="BC151" s="64"/>
      <c r="BD151" s="59"/>
      <c r="BE151" s="59"/>
      <c r="BF151" s="59"/>
      <c r="BG151" s="59"/>
      <c r="BH151" s="59"/>
      <c r="BI151" s="59"/>
      <c r="BJ151" s="59"/>
      <c r="BK151" s="59"/>
      <c r="BL151" s="57"/>
      <c r="BM151" s="57"/>
      <c r="BN151" s="57"/>
      <c r="BO151" s="57"/>
      <c r="BP151" s="57"/>
      <c r="BQ151" s="57"/>
      <c r="BR151" s="57"/>
      <c r="BS151" s="57"/>
      <c r="BT151" s="57"/>
      <c r="BU151" s="57"/>
      <c r="BV151" s="57"/>
      <c r="BW151" s="57"/>
      <c r="BX151" s="57"/>
      <c r="CA151" s="57"/>
      <c r="CB151" s="57"/>
      <c r="CC151" s="57"/>
      <c r="CD151" s="57"/>
      <c r="CE151" s="57"/>
      <c r="CF151" s="57"/>
      <c r="CG151" s="57"/>
      <c r="CH151" s="57"/>
      <c r="CI151" s="57"/>
      <c r="CJ151" s="57"/>
      <c r="CK151" s="57"/>
      <c r="CL151" s="57"/>
      <c r="CP151"/>
      <c r="CQ151"/>
      <c r="CR151"/>
      <c r="CS151"/>
      <c r="CT151"/>
      <c r="CU151"/>
      <c r="CV151"/>
      <c r="CW151"/>
      <c r="CX151"/>
      <c r="CY151"/>
      <c r="CZ151"/>
      <c r="EM151" s="57"/>
      <c r="EN151" s="57"/>
      <c r="EO151" s="57"/>
      <c r="EP151" s="57"/>
      <c r="EQ151" s="57"/>
      <c r="ER151" s="57"/>
      <c r="ES151" s="57"/>
      <c r="ET151" s="57"/>
      <c r="EU151" s="57"/>
      <c r="EV151" s="57"/>
      <c r="EW151" s="57"/>
      <c r="FG151" s="65"/>
      <c r="FH151" s="65"/>
      <c r="FL151" s="57"/>
      <c r="FX151" s="57"/>
      <c r="FY151" s="57"/>
      <c r="FZ151" s="57"/>
      <c r="GA151" s="66"/>
      <c r="GB151" s="66"/>
      <c r="GE151" s="66"/>
      <c r="GG151" s="57"/>
    </row>
    <row r="152" spans="1:189" s="56" customFormat="1" ht="18" customHeight="1" x14ac:dyDescent="0.3">
      <c r="A152" s="56" t="s">
        <v>1050</v>
      </c>
      <c r="B152" s="56" t="s">
        <v>1021</v>
      </c>
      <c r="C152" s="57">
        <v>975</v>
      </c>
      <c r="D152" s="57">
        <v>5</v>
      </c>
      <c r="E152" s="56">
        <f t="shared" si="2"/>
        <v>1248.1500000000001</v>
      </c>
      <c r="F152" s="58">
        <v>64.5</v>
      </c>
      <c r="G152" s="58">
        <v>0.31</v>
      </c>
      <c r="H152" s="58">
        <v>18.7</v>
      </c>
      <c r="I152" s="58">
        <v>2.4660000000000002</v>
      </c>
      <c r="J152" s="58"/>
      <c r="K152" s="58">
        <v>2.63</v>
      </c>
      <c r="L152" s="58">
        <v>5.61</v>
      </c>
      <c r="M152" s="58">
        <v>4.22</v>
      </c>
      <c r="N152" s="58">
        <v>0.73</v>
      </c>
      <c r="O152" s="58"/>
      <c r="P152" s="58">
        <v>0.52</v>
      </c>
      <c r="Q152" s="58">
        <v>0.31400000000000716</v>
      </c>
      <c r="S152" s="58">
        <v>42</v>
      </c>
      <c r="T152" s="58">
        <v>0.6</v>
      </c>
      <c r="U152" s="58">
        <v>12.3</v>
      </c>
      <c r="V152" s="58">
        <v>7.9</v>
      </c>
      <c r="W152" s="58"/>
      <c r="X152" s="58">
        <v>16.100000000000001</v>
      </c>
      <c r="Y152" s="58">
        <v>11.2</v>
      </c>
      <c r="Z152" s="58">
        <v>2</v>
      </c>
      <c r="AA152" s="58">
        <v>0.2</v>
      </c>
      <c r="AB152" s="58"/>
      <c r="AD152" s="59"/>
      <c r="AE152" s="60"/>
      <c r="AF152" s="61"/>
      <c r="AG152" s="59"/>
      <c r="AH152" s="59"/>
      <c r="AI152" s="59"/>
      <c r="AJ152" s="60"/>
      <c r="AK152" s="62"/>
      <c r="AL152" s="62"/>
      <c r="AM152" s="62"/>
      <c r="AN152" s="62"/>
      <c r="AO152" s="62"/>
      <c r="AP152" s="62"/>
      <c r="AQ152" s="63"/>
      <c r="AR152" s="62"/>
      <c r="AS152" s="62"/>
      <c r="AT152" s="63"/>
      <c r="AU152" s="59"/>
      <c r="AV152" s="59"/>
      <c r="AW152" s="59"/>
      <c r="AX152" s="59"/>
      <c r="AY152" s="59"/>
      <c r="AZ152" s="59"/>
      <c r="BA152" s="60"/>
      <c r="BB152" s="64"/>
      <c r="BC152" s="64"/>
      <c r="BD152" s="59"/>
      <c r="BE152" s="59"/>
      <c r="BF152" s="59"/>
      <c r="BG152" s="59"/>
      <c r="BH152" s="59"/>
      <c r="BI152" s="59"/>
      <c r="BJ152" s="59"/>
      <c r="BK152" s="59"/>
      <c r="BL152" s="57"/>
      <c r="BM152" s="57"/>
      <c r="BN152" s="57"/>
      <c r="BO152" s="57"/>
      <c r="BP152" s="57"/>
      <c r="BQ152" s="57"/>
      <c r="BR152" s="57"/>
      <c r="BS152" s="57"/>
      <c r="BT152" s="57"/>
      <c r="BU152" s="57"/>
      <c r="BV152" s="57"/>
      <c r="BW152" s="57"/>
      <c r="BX152" s="57"/>
      <c r="CA152" s="57"/>
      <c r="CB152" s="57"/>
      <c r="CC152" s="57"/>
      <c r="CD152" s="57"/>
      <c r="CE152" s="57"/>
      <c r="CF152" s="57"/>
      <c r="CG152" s="57"/>
      <c r="CH152" s="57"/>
      <c r="CI152" s="57"/>
      <c r="CJ152" s="57"/>
      <c r="CK152" s="57"/>
      <c r="CL152" s="57"/>
      <c r="CP152"/>
      <c r="CQ152"/>
      <c r="CR152"/>
      <c r="CS152"/>
      <c r="CT152"/>
      <c r="CU152"/>
      <c r="CV152"/>
      <c r="CW152"/>
      <c r="CX152"/>
      <c r="CY152"/>
      <c r="CZ152"/>
      <c r="EM152" s="57"/>
      <c r="EN152" s="57"/>
      <c r="EO152" s="57"/>
      <c r="EP152" s="57"/>
      <c r="EQ152" s="57"/>
      <c r="ER152" s="57"/>
      <c r="ES152" s="57"/>
      <c r="ET152" s="57"/>
      <c r="EU152" s="57"/>
      <c r="EV152" s="57"/>
      <c r="EW152" s="57"/>
      <c r="FG152" s="65"/>
      <c r="FH152" s="65"/>
      <c r="FL152" s="57"/>
      <c r="FX152" s="57"/>
      <c r="FY152" s="57"/>
      <c r="FZ152" s="57"/>
      <c r="GA152" s="66"/>
      <c r="GB152" s="66"/>
      <c r="GE152" s="66"/>
      <c r="GG152" s="57"/>
    </row>
    <row r="153" spans="1:189" s="56" customFormat="1" ht="18" customHeight="1" x14ac:dyDescent="0.3">
      <c r="A153" s="56" t="s">
        <v>1050</v>
      </c>
      <c r="B153" s="56" t="s">
        <v>1021</v>
      </c>
      <c r="C153" s="57">
        <v>975</v>
      </c>
      <c r="D153" s="57">
        <v>5</v>
      </c>
      <c r="E153" s="56">
        <f t="shared" si="2"/>
        <v>1248.1500000000001</v>
      </c>
      <c r="F153" s="58">
        <v>63.4</v>
      </c>
      <c r="G153" s="58">
        <v>0.35</v>
      </c>
      <c r="H153" s="58">
        <v>18.899999999999999</v>
      </c>
      <c r="I153" s="58">
        <v>2.7</v>
      </c>
      <c r="J153" s="58"/>
      <c r="K153" s="58">
        <v>2.76</v>
      </c>
      <c r="L153" s="58">
        <v>5.53</v>
      </c>
      <c r="M153" s="58">
        <v>4.4400000000000004</v>
      </c>
      <c r="N153" s="58">
        <v>0.74</v>
      </c>
      <c r="O153" s="58"/>
      <c r="P153" s="58">
        <v>0.86</v>
      </c>
      <c r="Q153" s="58">
        <v>0.31999999999999318</v>
      </c>
      <c r="S153" s="58">
        <v>44.9</v>
      </c>
      <c r="T153" s="58">
        <v>1.1000000000000001</v>
      </c>
      <c r="U153" s="58">
        <v>12.4</v>
      </c>
      <c r="V153" s="58">
        <v>8.6999999999999993</v>
      </c>
      <c r="W153" s="58"/>
      <c r="X153" s="58">
        <v>16.5</v>
      </c>
      <c r="Y153" s="58">
        <v>11.6</v>
      </c>
      <c r="Z153" s="58">
        <v>2</v>
      </c>
      <c r="AA153" s="58">
        <v>0.2</v>
      </c>
      <c r="AB153" s="58"/>
      <c r="AD153" s="59"/>
      <c r="AE153" s="60"/>
      <c r="AF153" s="61"/>
      <c r="AG153" s="59"/>
      <c r="AH153" s="59"/>
      <c r="AI153" s="59"/>
      <c r="AJ153" s="60"/>
      <c r="AK153" s="62"/>
      <c r="AL153" s="62"/>
      <c r="AM153" s="62"/>
      <c r="AN153" s="62"/>
      <c r="AO153" s="62"/>
      <c r="AP153" s="62"/>
      <c r="AQ153" s="63"/>
      <c r="AR153" s="62"/>
      <c r="AS153" s="62"/>
      <c r="AT153" s="63"/>
      <c r="AU153" s="59"/>
      <c r="AV153" s="59"/>
      <c r="AW153" s="59"/>
      <c r="AX153" s="59"/>
      <c r="AY153" s="59"/>
      <c r="AZ153" s="59"/>
      <c r="BA153" s="60"/>
      <c r="BB153" s="64"/>
      <c r="BC153" s="64"/>
      <c r="BD153" s="59"/>
      <c r="BE153" s="59"/>
      <c r="BF153" s="59"/>
      <c r="BG153" s="59"/>
      <c r="BH153" s="59"/>
      <c r="BI153" s="59"/>
      <c r="BJ153" s="59"/>
      <c r="BK153" s="59"/>
      <c r="BL153" s="57"/>
      <c r="BM153" s="57"/>
      <c r="BN153" s="57"/>
      <c r="BO153" s="57"/>
      <c r="BP153" s="57"/>
      <c r="BQ153" s="57"/>
      <c r="BR153" s="57"/>
      <c r="BS153" s="57"/>
      <c r="BT153" s="57"/>
      <c r="BU153" s="57"/>
      <c r="BV153" s="57"/>
      <c r="BW153" s="57"/>
      <c r="BX153" s="57"/>
      <c r="CA153" s="57"/>
      <c r="CB153" s="57"/>
      <c r="CC153" s="57"/>
      <c r="CD153" s="57"/>
      <c r="CE153" s="57"/>
      <c r="CF153" s="57"/>
      <c r="CG153" s="57"/>
      <c r="CH153" s="57"/>
      <c r="CI153" s="57"/>
      <c r="CJ153" s="57"/>
      <c r="CK153" s="57"/>
      <c r="CL153" s="57"/>
      <c r="CP153"/>
      <c r="CQ153"/>
      <c r="CR153"/>
      <c r="CS153"/>
      <c r="CT153"/>
      <c r="CU153"/>
      <c r="CV153"/>
      <c r="CW153"/>
      <c r="CX153"/>
      <c r="CY153"/>
      <c r="CZ153"/>
      <c r="EM153" s="57"/>
      <c r="EN153" s="57"/>
      <c r="EO153" s="57"/>
      <c r="EP153" s="57"/>
      <c r="EQ153" s="57"/>
      <c r="ER153" s="57"/>
      <c r="ES153" s="57"/>
      <c r="ET153" s="57"/>
      <c r="EU153" s="57"/>
      <c r="EV153" s="57"/>
      <c r="EW153" s="57"/>
      <c r="FG153" s="65"/>
      <c r="FH153" s="65"/>
      <c r="FL153" s="57"/>
      <c r="FX153" s="57"/>
      <c r="FY153" s="57"/>
      <c r="FZ153" s="57"/>
      <c r="GA153" s="66"/>
      <c r="GB153" s="66"/>
      <c r="GE153" s="66"/>
      <c r="GG153" s="57"/>
    </row>
    <row r="154" spans="1:189" s="56" customFormat="1" ht="18" customHeight="1" x14ac:dyDescent="0.3">
      <c r="A154" s="56" t="s">
        <v>1036</v>
      </c>
      <c r="B154" s="56" t="s">
        <v>1021</v>
      </c>
      <c r="C154" s="57">
        <v>950</v>
      </c>
      <c r="D154" s="57">
        <v>5</v>
      </c>
      <c r="E154" s="56">
        <f t="shared" si="2"/>
        <v>1223.1500000000001</v>
      </c>
      <c r="F154" s="58">
        <v>62</v>
      </c>
      <c r="G154" s="58">
        <v>0.34</v>
      </c>
      <c r="H154" s="58">
        <v>16.670000000000002</v>
      </c>
      <c r="I154" s="58">
        <v>3.4</v>
      </c>
      <c r="J154" s="58">
        <v>0.09</v>
      </c>
      <c r="K154" s="58">
        <v>2.4</v>
      </c>
      <c r="L154" s="58">
        <v>5.42</v>
      </c>
      <c r="M154" s="58">
        <v>3.38</v>
      </c>
      <c r="N154" s="58">
        <v>0.63</v>
      </c>
      <c r="O154" s="58">
        <v>0</v>
      </c>
      <c r="P154" s="58">
        <v>0.13</v>
      </c>
      <c r="Q154" s="58">
        <f>100-SUM(F154:P154)</f>
        <v>5.539999999999992</v>
      </c>
      <c r="S154" s="58">
        <v>45.4</v>
      </c>
      <c r="T154" s="58">
        <v>1.37</v>
      </c>
      <c r="U154" s="58">
        <v>12.01</v>
      </c>
      <c r="V154" s="58">
        <v>8.4</v>
      </c>
      <c r="W154" s="58">
        <v>0.11</v>
      </c>
      <c r="X154" s="58">
        <v>16.7</v>
      </c>
      <c r="Y154" s="58">
        <v>11.21</v>
      </c>
      <c r="Z154" s="58">
        <v>2.04</v>
      </c>
      <c r="AA154" s="58">
        <v>0.22</v>
      </c>
      <c r="AB154" s="58"/>
      <c r="AD154" s="59"/>
      <c r="AE154" s="60"/>
      <c r="AF154" s="61"/>
      <c r="AG154" s="59"/>
      <c r="AH154" s="59"/>
      <c r="AI154" s="59"/>
      <c r="AJ154" s="60"/>
      <c r="AK154" s="62"/>
      <c r="AL154" s="62"/>
      <c r="AM154" s="62"/>
      <c r="AN154" s="62"/>
      <c r="AO154" s="62"/>
      <c r="AP154" s="62"/>
      <c r="AQ154" s="63"/>
      <c r="AR154" s="62"/>
      <c r="AS154" s="62"/>
      <c r="AT154" s="63"/>
      <c r="AU154" s="59"/>
      <c r="AV154" s="59"/>
      <c r="AW154" s="59"/>
      <c r="AX154" s="59"/>
      <c r="AY154" s="59"/>
      <c r="AZ154" s="59"/>
      <c r="BA154" s="60"/>
      <c r="BB154" s="64"/>
      <c r="BC154" s="64"/>
      <c r="BD154" s="59"/>
      <c r="BE154" s="59"/>
      <c r="BF154" s="59"/>
      <c r="BG154" s="59"/>
      <c r="BH154" s="59"/>
      <c r="BI154" s="59"/>
      <c r="BJ154" s="59"/>
      <c r="BK154" s="59"/>
      <c r="BL154" s="57"/>
      <c r="BM154" s="57"/>
      <c r="BN154" s="57"/>
      <c r="BO154" s="57"/>
      <c r="BP154" s="57"/>
      <c r="BQ154" s="57"/>
      <c r="BR154" s="57"/>
      <c r="BS154" s="57"/>
      <c r="BT154" s="57"/>
      <c r="BU154" s="57"/>
      <c r="BV154" s="57"/>
      <c r="BW154" s="57"/>
      <c r="BX154" s="57"/>
      <c r="CA154" s="57"/>
      <c r="CB154" s="57"/>
      <c r="CC154" s="57"/>
      <c r="CD154" s="57"/>
      <c r="CE154" s="57"/>
      <c r="CF154" s="57"/>
      <c r="CG154" s="57"/>
      <c r="CH154" s="57"/>
      <c r="CI154" s="57"/>
      <c r="CJ154" s="57"/>
      <c r="CK154" s="57"/>
      <c r="CL154" s="57"/>
      <c r="CP154"/>
      <c r="CQ154"/>
      <c r="CR154"/>
      <c r="CS154"/>
      <c r="CT154"/>
      <c r="CU154"/>
      <c r="CV154"/>
      <c r="CW154"/>
      <c r="CX154"/>
      <c r="CY154"/>
      <c r="CZ154"/>
      <c r="EM154" s="57"/>
      <c r="EN154" s="57"/>
      <c r="EO154" s="57"/>
      <c r="EP154" s="57"/>
      <c r="EQ154" s="57"/>
      <c r="ER154" s="57"/>
      <c r="ES154" s="57"/>
      <c r="ET154" s="57"/>
      <c r="EU154" s="57"/>
      <c r="EV154" s="57"/>
      <c r="EW154" s="57"/>
      <c r="FG154" s="65"/>
      <c r="FH154" s="65"/>
      <c r="FL154" s="57"/>
      <c r="FX154" s="57"/>
      <c r="FY154" s="57"/>
      <c r="FZ154" s="57"/>
      <c r="GA154" s="66"/>
      <c r="GB154" s="66"/>
      <c r="GE154" s="66"/>
      <c r="GG154" s="57"/>
    </row>
    <row r="155" spans="1:189" s="56" customFormat="1" ht="18" customHeight="1" x14ac:dyDescent="0.3">
      <c r="A155" s="56" t="s">
        <v>1036</v>
      </c>
      <c r="B155" s="56" t="s">
        <v>1021</v>
      </c>
      <c r="C155" s="57">
        <v>975</v>
      </c>
      <c r="D155" s="57">
        <v>5</v>
      </c>
      <c r="E155" s="56">
        <f t="shared" si="2"/>
        <v>1248.1500000000001</v>
      </c>
      <c r="F155" s="58">
        <v>57.8</v>
      </c>
      <c r="G155" s="58">
        <v>0.6</v>
      </c>
      <c r="H155" s="58">
        <v>16.670000000000002</v>
      </c>
      <c r="I155" s="58">
        <v>4.2</v>
      </c>
      <c r="J155" s="58">
        <v>0.1</v>
      </c>
      <c r="K155" s="58">
        <v>3.6</v>
      </c>
      <c r="L155" s="58">
        <v>5.91</v>
      </c>
      <c r="M155" s="58">
        <v>2.82</v>
      </c>
      <c r="N155" s="58">
        <v>0.82</v>
      </c>
      <c r="O155" s="58">
        <v>0.01</v>
      </c>
      <c r="P155" s="58">
        <v>0.25</v>
      </c>
      <c r="Q155" s="58">
        <f>100-SUM(F155:P155)</f>
        <v>7.2200000000000273</v>
      </c>
      <c r="S155" s="58">
        <v>45</v>
      </c>
      <c r="T155" s="58">
        <v>1.1599999999999999</v>
      </c>
      <c r="U155" s="58">
        <v>10.58</v>
      </c>
      <c r="V155" s="58">
        <v>7.9</v>
      </c>
      <c r="W155" s="58">
        <v>0.06</v>
      </c>
      <c r="X155" s="58">
        <v>17.600000000000001</v>
      </c>
      <c r="Y155" s="58">
        <v>11.37</v>
      </c>
      <c r="Z155" s="58">
        <v>2.2200000000000002</v>
      </c>
      <c r="AA155" s="58">
        <v>0.26</v>
      </c>
      <c r="AB155" s="58"/>
      <c r="AD155" s="59"/>
      <c r="AE155" s="60"/>
      <c r="AF155" s="61"/>
      <c r="AG155" s="59"/>
      <c r="AH155" s="59"/>
      <c r="AI155" s="59"/>
      <c r="AJ155" s="60"/>
      <c r="AK155" s="62"/>
      <c r="AL155" s="62"/>
      <c r="AM155" s="62"/>
      <c r="AN155" s="62"/>
      <c r="AO155" s="62"/>
      <c r="AP155" s="62"/>
      <c r="AQ155" s="63"/>
      <c r="AR155" s="62"/>
      <c r="AS155" s="62"/>
      <c r="AT155" s="63"/>
      <c r="AU155" s="59"/>
      <c r="AV155" s="59"/>
      <c r="AW155" s="59"/>
      <c r="AX155" s="59"/>
      <c r="AY155" s="59"/>
      <c r="AZ155" s="59"/>
      <c r="BA155" s="60"/>
      <c r="BB155" s="64"/>
      <c r="BC155" s="64"/>
      <c r="BD155" s="59"/>
      <c r="BE155" s="59"/>
      <c r="BF155" s="59"/>
      <c r="BG155" s="59"/>
      <c r="BH155" s="59"/>
      <c r="BI155" s="59"/>
      <c r="BJ155" s="59"/>
      <c r="BK155" s="59"/>
      <c r="BL155" s="57"/>
      <c r="BM155" s="57"/>
      <c r="BN155" s="57"/>
      <c r="BO155" s="57"/>
      <c r="BP155" s="57"/>
      <c r="BQ155" s="57"/>
      <c r="BR155" s="57"/>
      <c r="BS155" s="57"/>
      <c r="BT155" s="57"/>
      <c r="BU155" s="57"/>
      <c r="BV155" s="57"/>
      <c r="BW155" s="57"/>
      <c r="BX155" s="57"/>
      <c r="CA155" s="57"/>
      <c r="CB155" s="57"/>
      <c r="CC155" s="57"/>
      <c r="CD155" s="57"/>
      <c r="CE155" s="57"/>
      <c r="CF155" s="57"/>
      <c r="CG155" s="57"/>
      <c r="CH155" s="57"/>
      <c r="CI155" s="57"/>
      <c r="CJ155" s="57"/>
      <c r="CK155" s="57"/>
      <c r="CL155" s="57"/>
      <c r="CP155"/>
      <c r="CQ155"/>
      <c r="CR155"/>
      <c r="CS155"/>
      <c r="CT155"/>
      <c r="CU155"/>
      <c r="CV155"/>
      <c r="CW155"/>
      <c r="CX155"/>
      <c r="CY155"/>
      <c r="CZ155"/>
      <c r="EM155" s="57"/>
      <c r="EN155" s="57"/>
      <c r="EO155" s="57"/>
      <c r="EP155" s="57"/>
      <c r="EQ155" s="57"/>
      <c r="ER155" s="57"/>
      <c r="ES155" s="57"/>
      <c r="ET155" s="57"/>
      <c r="EU155" s="57"/>
      <c r="EV155" s="57"/>
      <c r="EW155" s="57"/>
      <c r="FG155" s="65"/>
      <c r="FH155" s="65"/>
      <c r="FL155" s="57"/>
      <c r="FX155" s="57"/>
      <c r="FY155" s="57"/>
      <c r="FZ155" s="57"/>
      <c r="GA155" s="66"/>
      <c r="GB155" s="66"/>
      <c r="GE155" s="66"/>
      <c r="GG155" s="57"/>
    </row>
    <row r="156" spans="1:189" s="56" customFormat="1" ht="18" customHeight="1" x14ac:dyDescent="0.3">
      <c r="A156" s="56" t="s">
        <v>1036</v>
      </c>
      <c r="B156" s="56" t="s">
        <v>1021</v>
      </c>
      <c r="C156" s="57">
        <v>975</v>
      </c>
      <c r="D156" s="57">
        <v>5</v>
      </c>
      <c r="E156" s="56">
        <f t="shared" si="2"/>
        <v>1248.1500000000001</v>
      </c>
      <c r="F156" s="58">
        <v>59</v>
      </c>
      <c r="G156" s="58">
        <v>0.47</v>
      </c>
      <c r="H156" s="58">
        <v>17.22</v>
      </c>
      <c r="I156" s="58">
        <v>3.9</v>
      </c>
      <c r="J156" s="58">
        <v>0.09</v>
      </c>
      <c r="K156" s="58">
        <v>3.2</v>
      </c>
      <c r="L156" s="58">
        <v>5.92</v>
      </c>
      <c r="M156" s="58">
        <v>3.4</v>
      </c>
      <c r="N156" s="58">
        <v>0.93</v>
      </c>
      <c r="O156" s="58">
        <v>0.02</v>
      </c>
      <c r="P156" s="58">
        <v>0.18</v>
      </c>
      <c r="Q156" s="58">
        <f>100-SUM(F156:P156)</f>
        <v>5.6699999999999733</v>
      </c>
      <c r="S156" s="58">
        <v>44</v>
      </c>
      <c r="T156" s="58">
        <v>1.44</v>
      </c>
      <c r="U156" s="58">
        <v>11.96</v>
      </c>
      <c r="V156" s="58">
        <v>8.6999999999999993</v>
      </c>
      <c r="W156" s="58">
        <v>0.13</v>
      </c>
      <c r="X156" s="58">
        <v>16.7</v>
      </c>
      <c r="Y156" s="58">
        <v>11.43</v>
      </c>
      <c r="Z156" s="58">
        <v>2.2999999999999998</v>
      </c>
      <c r="AA156" s="58">
        <v>0.27</v>
      </c>
      <c r="AB156" s="58"/>
      <c r="AD156" s="59"/>
      <c r="AE156" s="60"/>
      <c r="AF156" s="61"/>
      <c r="AG156" s="59"/>
      <c r="AH156" s="59"/>
      <c r="AI156" s="59"/>
      <c r="AJ156" s="60"/>
      <c r="AK156" s="62"/>
      <c r="AL156" s="62"/>
      <c r="AM156" s="62"/>
      <c r="AN156" s="62"/>
      <c r="AO156" s="62"/>
      <c r="AP156" s="62"/>
      <c r="AQ156" s="63"/>
      <c r="AR156" s="62"/>
      <c r="AS156" s="62"/>
      <c r="AT156" s="63"/>
      <c r="AU156" s="59"/>
      <c r="AV156" s="59"/>
      <c r="AW156" s="59"/>
      <c r="AX156" s="59"/>
      <c r="AY156" s="59"/>
      <c r="AZ156" s="59"/>
      <c r="BA156" s="60"/>
      <c r="BB156" s="64"/>
      <c r="BC156" s="64"/>
      <c r="BD156" s="59"/>
      <c r="BE156" s="59"/>
      <c r="BF156" s="59"/>
      <c r="BG156" s="59"/>
      <c r="BH156" s="59"/>
      <c r="BI156" s="59"/>
      <c r="BJ156" s="59"/>
      <c r="BK156" s="59"/>
      <c r="BL156" s="57"/>
      <c r="BM156" s="57"/>
      <c r="BN156" s="57"/>
      <c r="BO156" s="57"/>
      <c r="BP156" s="57"/>
      <c r="BQ156" s="57"/>
      <c r="BR156" s="57"/>
      <c r="BS156" s="57"/>
      <c r="BT156" s="57"/>
      <c r="BU156" s="57"/>
      <c r="BV156" s="57"/>
      <c r="BW156" s="57"/>
      <c r="BX156" s="57"/>
      <c r="CA156" s="57"/>
      <c r="CB156" s="57"/>
      <c r="CC156" s="57"/>
      <c r="CD156" s="57"/>
      <c r="CE156" s="57"/>
      <c r="CF156" s="57"/>
      <c r="CG156" s="57"/>
      <c r="CH156" s="57"/>
      <c r="CI156" s="57"/>
      <c r="CJ156" s="57"/>
      <c r="CK156" s="57"/>
      <c r="CL156" s="57"/>
      <c r="CP156"/>
      <c r="CQ156"/>
      <c r="CR156"/>
      <c r="CS156"/>
      <c r="CT156"/>
      <c r="CU156"/>
      <c r="CV156"/>
      <c r="CW156"/>
      <c r="CX156"/>
      <c r="CY156"/>
      <c r="CZ156"/>
      <c r="EM156" s="57"/>
      <c r="EN156" s="57"/>
      <c r="EO156" s="57"/>
      <c r="EP156" s="57"/>
      <c r="EQ156" s="57"/>
      <c r="ER156" s="57"/>
      <c r="ES156" s="57"/>
      <c r="ET156" s="57"/>
      <c r="EU156" s="57"/>
      <c r="EV156" s="57"/>
      <c r="EW156" s="57"/>
      <c r="FG156" s="65"/>
      <c r="FH156" s="65"/>
      <c r="FL156" s="57"/>
      <c r="FX156" s="57"/>
      <c r="FY156" s="57"/>
      <c r="FZ156" s="57"/>
      <c r="GA156" s="66"/>
      <c r="GB156" s="66"/>
      <c r="GE156" s="66"/>
      <c r="GG156" s="57"/>
    </row>
    <row r="157" spans="1:189" s="56" customFormat="1" ht="18" customHeight="1" x14ac:dyDescent="0.3">
      <c r="A157" s="56" t="s">
        <v>1036</v>
      </c>
      <c r="B157" s="56" t="s">
        <v>1021</v>
      </c>
      <c r="C157" s="57">
        <v>975</v>
      </c>
      <c r="D157" s="57">
        <v>5</v>
      </c>
      <c r="E157" s="56">
        <f t="shared" si="2"/>
        <v>1248.1500000000001</v>
      </c>
      <c r="F157" s="58">
        <v>55.2</v>
      </c>
      <c r="G157" s="58">
        <v>0.56000000000000005</v>
      </c>
      <c r="H157" s="58">
        <v>16.05</v>
      </c>
      <c r="I157" s="58">
        <v>4.4000000000000004</v>
      </c>
      <c r="J157" s="58">
        <v>0.06</v>
      </c>
      <c r="K157" s="58">
        <v>4.0999999999999996</v>
      </c>
      <c r="L157" s="58">
        <v>6.14</v>
      </c>
      <c r="M157" s="58">
        <v>2.84</v>
      </c>
      <c r="N157" s="58">
        <v>0.75</v>
      </c>
      <c r="O157" s="58">
        <v>0.23</v>
      </c>
      <c r="P157" s="58"/>
      <c r="Q157" s="58">
        <f>100-SUM(F157:P157)</f>
        <v>9.6699999999999875</v>
      </c>
      <c r="S157" s="58">
        <v>45.2</v>
      </c>
      <c r="T157" s="58">
        <v>0.97</v>
      </c>
      <c r="U157" s="58">
        <v>10.45</v>
      </c>
      <c r="V157" s="58">
        <v>7.4</v>
      </c>
      <c r="W157" s="58">
        <v>7.0000000000000007E-2</v>
      </c>
      <c r="X157" s="58">
        <v>18.3</v>
      </c>
      <c r="Y157" s="58">
        <v>11.38</v>
      </c>
      <c r="Z157" s="58">
        <v>2.12</v>
      </c>
      <c r="AA157" s="58">
        <v>0.23</v>
      </c>
      <c r="AB157" s="58"/>
      <c r="AD157" s="59"/>
      <c r="AE157" s="60"/>
      <c r="AF157" s="61"/>
      <c r="AG157" s="59"/>
      <c r="AH157" s="59"/>
      <c r="AI157" s="59"/>
      <c r="AJ157" s="60"/>
      <c r="AK157" s="62"/>
      <c r="AL157" s="62"/>
      <c r="AM157" s="62"/>
      <c r="AN157" s="62"/>
      <c r="AO157" s="62"/>
      <c r="AP157" s="62"/>
      <c r="AQ157" s="63"/>
      <c r="AR157" s="62"/>
      <c r="AS157" s="62"/>
      <c r="AT157" s="63"/>
      <c r="AU157" s="59"/>
      <c r="AV157" s="59"/>
      <c r="AW157" s="59"/>
      <c r="AX157" s="59"/>
      <c r="AY157" s="59"/>
      <c r="AZ157" s="59"/>
      <c r="BA157" s="60"/>
      <c r="BB157" s="64"/>
      <c r="BC157" s="64"/>
      <c r="BD157" s="59"/>
      <c r="BE157" s="59"/>
      <c r="BF157" s="59"/>
      <c r="BG157" s="59"/>
      <c r="BH157" s="59"/>
      <c r="BI157" s="59"/>
      <c r="BJ157" s="59"/>
      <c r="BK157" s="59"/>
      <c r="BL157" s="57"/>
      <c r="BM157" s="57"/>
      <c r="BN157" s="57"/>
      <c r="BO157" s="57"/>
      <c r="BP157" s="57"/>
      <c r="BQ157" s="57"/>
      <c r="BR157" s="57"/>
      <c r="BS157" s="57"/>
      <c r="BT157" s="57"/>
      <c r="BU157" s="57"/>
      <c r="BV157" s="57"/>
      <c r="BW157" s="57"/>
      <c r="BX157" s="57"/>
      <c r="CA157" s="57"/>
      <c r="CB157" s="57"/>
      <c r="CC157" s="57"/>
      <c r="CD157" s="57"/>
      <c r="CE157" s="57"/>
      <c r="CF157" s="57"/>
      <c r="CG157" s="57"/>
      <c r="CH157" s="57"/>
      <c r="CI157" s="57"/>
      <c r="CJ157" s="57"/>
      <c r="CK157" s="57"/>
      <c r="CL157" s="57"/>
      <c r="CP157"/>
      <c r="CQ157"/>
      <c r="CR157"/>
      <c r="CS157"/>
      <c r="CT157"/>
      <c r="CU157"/>
      <c r="CV157"/>
      <c r="CW157"/>
      <c r="CX157"/>
      <c r="CY157"/>
      <c r="CZ157"/>
      <c r="EM157" s="57"/>
      <c r="EN157" s="57"/>
      <c r="EO157" s="57"/>
      <c r="EP157" s="57"/>
      <c r="EQ157" s="57"/>
      <c r="ER157" s="57"/>
      <c r="ES157" s="57"/>
      <c r="ET157" s="57"/>
      <c r="EU157" s="57"/>
      <c r="EV157" s="57"/>
      <c r="EW157" s="57"/>
      <c r="FG157" s="65"/>
      <c r="FH157" s="65"/>
      <c r="FL157" s="57"/>
      <c r="FX157" s="57"/>
      <c r="FY157" s="57"/>
      <c r="FZ157" s="57"/>
      <c r="GA157" s="66"/>
      <c r="GB157" s="66"/>
      <c r="GE157" s="66"/>
      <c r="GG157" s="57"/>
    </row>
    <row r="158" spans="1:189" s="56" customFormat="1" ht="18" customHeight="1" x14ac:dyDescent="0.3">
      <c r="A158" s="56" t="s">
        <v>1036</v>
      </c>
      <c r="B158" s="56" t="s">
        <v>1021</v>
      </c>
      <c r="C158" s="57">
        <v>1000</v>
      </c>
      <c r="D158" s="57">
        <v>5</v>
      </c>
      <c r="E158" s="56">
        <f t="shared" si="2"/>
        <v>1273.1500000000001</v>
      </c>
      <c r="F158" s="58">
        <v>49.3</v>
      </c>
      <c r="G158" s="58">
        <v>0.55000000000000004</v>
      </c>
      <c r="H158" s="58">
        <v>17.27</v>
      </c>
      <c r="I158" s="58">
        <v>4.8</v>
      </c>
      <c r="J158" s="58">
        <v>0.14000000000000001</v>
      </c>
      <c r="K158" s="58">
        <v>5.5</v>
      </c>
      <c r="L158" s="58">
        <v>7.93</v>
      </c>
      <c r="M158" s="58">
        <v>2.5499999999999998</v>
      </c>
      <c r="N158" s="58">
        <v>0.65</v>
      </c>
      <c r="O158" s="58">
        <v>0.01</v>
      </c>
      <c r="P158" s="58">
        <v>0.14000000000000001</v>
      </c>
      <c r="Q158" s="58">
        <f>100-SUM(F158:P158)</f>
        <v>11.160000000000011</v>
      </c>
      <c r="S158" s="58">
        <v>44.4</v>
      </c>
      <c r="T158" s="58">
        <v>0.72</v>
      </c>
      <c r="U158" s="58">
        <v>11.18</v>
      </c>
      <c r="V158" s="58">
        <v>7.8</v>
      </c>
      <c r="W158" s="58">
        <v>0.06</v>
      </c>
      <c r="X158" s="58">
        <v>18.3</v>
      </c>
      <c r="Y158" s="58">
        <v>11.03</v>
      </c>
      <c r="Z158" s="58">
        <v>2.37</v>
      </c>
      <c r="AA158" s="58">
        <v>0.18</v>
      </c>
      <c r="AB158" s="58"/>
      <c r="AD158" s="59"/>
      <c r="AE158" s="60"/>
      <c r="AF158" s="61"/>
      <c r="AG158" s="59"/>
      <c r="AH158" s="59"/>
      <c r="AI158" s="59"/>
      <c r="AJ158" s="60"/>
      <c r="AK158" s="62"/>
      <c r="AL158" s="62"/>
      <c r="AM158" s="62"/>
      <c r="AN158" s="62"/>
      <c r="AO158" s="62"/>
      <c r="AP158" s="62"/>
      <c r="AQ158" s="63"/>
      <c r="AR158" s="62"/>
      <c r="AS158" s="62"/>
      <c r="AT158" s="63"/>
      <c r="AU158" s="59"/>
      <c r="AV158" s="59"/>
      <c r="AW158" s="59"/>
      <c r="AX158" s="59"/>
      <c r="AY158" s="59"/>
      <c r="AZ158" s="59"/>
      <c r="BA158" s="60"/>
      <c r="BB158" s="64"/>
      <c r="BC158" s="64"/>
      <c r="BD158" s="59"/>
      <c r="BE158" s="59"/>
      <c r="BF158" s="59"/>
      <c r="BG158" s="59"/>
      <c r="BH158" s="59"/>
      <c r="BI158" s="59"/>
      <c r="BJ158" s="59"/>
      <c r="BK158" s="59"/>
      <c r="BL158" s="57"/>
      <c r="BM158" s="57"/>
      <c r="BN158" s="57"/>
      <c r="BO158" s="57"/>
      <c r="BP158" s="57"/>
      <c r="BQ158" s="57"/>
      <c r="BR158" s="57"/>
      <c r="BS158" s="57"/>
      <c r="BT158" s="57"/>
      <c r="BU158" s="57"/>
      <c r="BV158" s="57"/>
      <c r="BW158" s="57"/>
      <c r="BX158" s="57"/>
      <c r="CA158" s="57"/>
      <c r="CB158" s="57"/>
      <c r="CC158" s="57"/>
      <c r="CD158" s="57"/>
      <c r="CE158" s="57"/>
      <c r="CF158" s="57"/>
      <c r="CG158" s="57"/>
      <c r="CH158" s="57"/>
      <c r="CI158" s="57"/>
      <c r="CJ158" s="57"/>
      <c r="CK158" s="57"/>
      <c r="CL158" s="57"/>
      <c r="CP158"/>
      <c r="CQ158"/>
      <c r="CR158"/>
      <c r="CS158"/>
      <c r="CT158"/>
      <c r="CU158"/>
      <c r="CV158"/>
      <c r="CW158"/>
      <c r="CX158"/>
      <c r="CY158"/>
      <c r="CZ158"/>
      <c r="EM158" s="57"/>
      <c r="EN158" s="57"/>
      <c r="EO158" s="57"/>
      <c r="EP158" s="57"/>
      <c r="EQ158" s="57"/>
      <c r="ER158" s="57"/>
      <c r="ES158" s="57"/>
      <c r="ET158" s="57"/>
      <c r="EU158" s="57"/>
      <c r="EV158" s="57"/>
      <c r="EW158" s="57"/>
      <c r="FG158" s="65"/>
      <c r="FH158" s="65"/>
      <c r="FL158" s="57"/>
      <c r="FX158" s="57"/>
      <c r="FY158" s="57"/>
      <c r="FZ158" s="57"/>
      <c r="GA158" s="66"/>
      <c r="GB158" s="66"/>
      <c r="GE158" s="66"/>
      <c r="GG158" s="57"/>
    </row>
    <row r="159" spans="1:189" s="56" customFormat="1" ht="18" customHeight="1" x14ac:dyDescent="0.3">
      <c r="A159" s="56" t="s">
        <v>1041</v>
      </c>
      <c r="B159" s="56" t="s">
        <v>1021</v>
      </c>
      <c r="C159" s="57">
        <v>900</v>
      </c>
      <c r="D159" s="57">
        <v>5</v>
      </c>
      <c r="E159" s="56">
        <f t="shared" si="2"/>
        <v>1173.1500000000001</v>
      </c>
      <c r="F159" s="58">
        <v>75</v>
      </c>
      <c r="G159" s="58">
        <v>0.41</v>
      </c>
      <c r="H159" s="58">
        <v>13.2</v>
      </c>
      <c r="I159" s="58">
        <v>2.42</v>
      </c>
      <c r="J159" s="58">
        <v>0.11</v>
      </c>
      <c r="K159" s="58">
        <v>0.64</v>
      </c>
      <c r="L159" s="58">
        <v>2.0299999999999998</v>
      </c>
      <c r="M159" s="58">
        <v>1.88</v>
      </c>
      <c r="N159" s="58">
        <v>3.88</v>
      </c>
      <c r="O159" s="58"/>
      <c r="P159" s="58"/>
      <c r="Q159" s="58">
        <v>3.9</v>
      </c>
      <c r="S159" s="58">
        <v>46.1</v>
      </c>
      <c r="T159" s="58">
        <v>2</v>
      </c>
      <c r="U159" s="58">
        <v>8.07</v>
      </c>
      <c r="V159" s="58">
        <v>15.2</v>
      </c>
      <c r="W159" s="58">
        <v>0.39</v>
      </c>
      <c r="X159" s="58">
        <v>13.3</v>
      </c>
      <c r="Y159" s="58">
        <v>11.5</v>
      </c>
      <c r="Z159" s="58">
        <v>1.71</v>
      </c>
      <c r="AA159" s="58">
        <v>0.71</v>
      </c>
      <c r="AB159" s="58"/>
      <c r="AD159" s="59"/>
      <c r="AE159" s="60"/>
      <c r="AF159" s="61"/>
      <c r="AG159" s="59"/>
      <c r="AH159" s="59"/>
      <c r="AI159" s="59"/>
      <c r="AJ159" s="60"/>
      <c r="AK159" s="62"/>
      <c r="AL159" s="62"/>
      <c r="AM159" s="62"/>
      <c r="AN159" s="62"/>
      <c r="AO159" s="62"/>
      <c r="AP159" s="62"/>
      <c r="AQ159" s="63"/>
      <c r="AR159" s="62"/>
      <c r="AS159" s="62"/>
      <c r="AT159" s="63"/>
      <c r="AU159" s="59"/>
      <c r="AV159" s="59"/>
      <c r="AW159" s="59"/>
      <c r="AX159" s="59"/>
      <c r="AY159" s="59"/>
      <c r="AZ159" s="59"/>
      <c r="BA159" s="60"/>
      <c r="BB159" s="64"/>
      <c r="BC159" s="64"/>
      <c r="BD159" s="59"/>
      <c r="BE159" s="59"/>
      <c r="BF159" s="59"/>
      <c r="BG159" s="59"/>
      <c r="BH159" s="59"/>
      <c r="BI159" s="59"/>
      <c r="BJ159" s="59"/>
      <c r="BK159" s="59"/>
      <c r="BL159" s="57"/>
      <c r="BM159" s="57"/>
      <c r="BN159" s="57"/>
      <c r="BO159" s="57"/>
      <c r="BP159" s="57"/>
      <c r="BQ159" s="57"/>
      <c r="BR159" s="57"/>
      <c r="BS159" s="57"/>
      <c r="BT159" s="57"/>
      <c r="BU159" s="57"/>
      <c r="BV159" s="57"/>
      <c r="BW159" s="57"/>
      <c r="BX159" s="57"/>
      <c r="CA159" s="57"/>
      <c r="CB159" s="57"/>
      <c r="CC159" s="57"/>
      <c r="CD159" s="57"/>
      <c r="CE159" s="57"/>
      <c r="CF159" s="57"/>
      <c r="CG159" s="57"/>
      <c r="CH159" s="57"/>
      <c r="CI159" s="57"/>
      <c r="CJ159" s="57"/>
      <c r="CK159" s="57"/>
      <c r="CL159" s="57"/>
      <c r="CP159"/>
      <c r="CQ159"/>
      <c r="CR159"/>
      <c r="CS159"/>
      <c r="CT159"/>
      <c r="CU159"/>
      <c r="CV159"/>
      <c r="CW159"/>
      <c r="CX159"/>
      <c r="CY159"/>
      <c r="CZ159"/>
      <c r="EM159" s="57"/>
      <c r="EN159" s="57"/>
      <c r="EO159" s="57"/>
      <c r="EP159" s="57"/>
      <c r="EQ159" s="57"/>
      <c r="ER159" s="57"/>
      <c r="ES159" s="57"/>
      <c r="ET159" s="57"/>
      <c r="EU159" s="57"/>
      <c r="EV159" s="57"/>
      <c r="EW159" s="57"/>
      <c r="FG159" s="65"/>
      <c r="FH159" s="65"/>
      <c r="FL159" s="57"/>
      <c r="FX159" s="57"/>
      <c r="FY159" s="57"/>
      <c r="FZ159" s="57"/>
      <c r="GA159" s="66"/>
      <c r="GB159" s="66"/>
      <c r="GE159" s="66"/>
      <c r="GG159" s="57"/>
    </row>
    <row r="160" spans="1:189" s="56" customFormat="1" ht="18" customHeight="1" x14ac:dyDescent="0.3">
      <c r="A160" s="56" t="s">
        <v>1051</v>
      </c>
      <c r="B160" s="56" t="s">
        <v>1021</v>
      </c>
      <c r="C160" s="57">
        <v>940</v>
      </c>
      <c r="D160" s="57">
        <v>5</v>
      </c>
      <c r="E160" s="56">
        <f t="shared" si="2"/>
        <v>1213.1500000000001</v>
      </c>
      <c r="F160" s="58">
        <v>70.95</v>
      </c>
      <c r="G160" s="58">
        <v>0.54</v>
      </c>
      <c r="H160" s="58">
        <v>13.85</v>
      </c>
      <c r="I160" s="58">
        <v>1.8730000000000002</v>
      </c>
      <c r="J160" s="58">
        <v>0.2</v>
      </c>
      <c r="K160" s="58">
        <v>1.75</v>
      </c>
      <c r="L160" s="58">
        <v>5.23</v>
      </c>
      <c r="M160" s="58">
        <v>4.3499999999999996</v>
      </c>
      <c r="N160" s="58">
        <v>1.19</v>
      </c>
      <c r="O160" s="58">
        <v>0.02</v>
      </c>
      <c r="P160" s="58"/>
      <c r="Q160" s="58">
        <v>4.6999999999997044E-2</v>
      </c>
      <c r="S160" s="58">
        <v>46.18</v>
      </c>
      <c r="T160" s="58">
        <v>1.27</v>
      </c>
      <c r="U160" s="58">
        <v>9.7799999999999994</v>
      </c>
      <c r="V160" s="58">
        <v>6.26</v>
      </c>
      <c r="W160" s="58">
        <v>0.45</v>
      </c>
      <c r="X160" s="58">
        <v>19.329999999999998</v>
      </c>
      <c r="Y160" s="58">
        <v>11.46</v>
      </c>
      <c r="Z160" s="58">
        <v>1.83</v>
      </c>
      <c r="AA160" s="58">
        <v>0.14000000000000001</v>
      </c>
      <c r="AB160" s="58">
        <v>0.04</v>
      </c>
      <c r="AD160" s="59"/>
      <c r="AE160" s="60"/>
      <c r="AF160" s="61"/>
      <c r="AG160" s="59"/>
      <c r="AH160" s="59"/>
      <c r="AI160" s="59"/>
      <c r="AJ160" s="60"/>
      <c r="AK160" s="62"/>
      <c r="AL160" s="62"/>
      <c r="AM160" s="62"/>
      <c r="AN160" s="62"/>
      <c r="AO160" s="62"/>
      <c r="AP160" s="62"/>
      <c r="AQ160" s="63"/>
      <c r="AR160" s="62"/>
      <c r="AS160" s="62"/>
      <c r="AT160" s="63"/>
      <c r="AU160" s="59"/>
      <c r="AV160" s="59"/>
      <c r="AW160" s="59"/>
      <c r="AX160" s="59"/>
      <c r="AY160" s="59"/>
      <c r="AZ160" s="59"/>
      <c r="BA160" s="60"/>
      <c r="BB160" s="64"/>
      <c r="BC160" s="64"/>
      <c r="BD160" s="59"/>
      <c r="BE160" s="59"/>
      <c r="BF160" s="59"/>
      <c r="BG160" s="59"/>
      <c r="BH160" s="59"/>
      <c r="BI160" s="59"/>
      <c r="BJ160" s="59"/>
      <c r="BK160" s="59"/>
      <c r="BL160" s="57"/>
      <c r="BM160" s="57"/>
      <c r="BN160" s="57"/>
      <c r="BO160" s="57"/>
      <c r="BP160" s="57"/>
      <c r="BQ160" s="57"/>
      <c r="BR160" s="57"/>
      <c r="BS160" s="57"/>
      <c r="BT160" s="57"/>
      <c r="BU160" s="57"/>
      <c r="BV160" s="57"/>
      <c r="BW160" s="57"/>
      <c r="BX160" s="57"/>
      <c r="CA160" s="57"/>
      <c r="CB160" s="57"/>
      <c r="CC160" s="57"/>
      <c r="CD160" s="57"/>
      <c r="CE160" s="57"/>
      <c r="CF160" s="57"/>
      <c r="CG160" s="57"/>
      <c r="CH160" s="57"/>
      <c r="CI160" s="57"/>
      <c r="CJ160" s="57"/>
      <c r="CK160" s="57"/>
      <c r="CL160" s="57"/>
      <c r="CP160"/>
      <c r="CQ160"/>
      <c r="CR160"/>
      <c r="CS160"/>
      <c r="CT160"/>
      <c r="CU160"/>
      <c r="CV160"/>
      <c r="CW160"/>
      <c r="CX160"/>
      <c r="CY160"/>
      <c r="CZ160"/>
      <c r="EM160" s="57"/>
      <c r="EN160" s="57"/>
      <c r="EO160" s="57"/>
      <c r="EP160" s="57"/>
      <c r="EQ160" s="57"/>
      <c r="ER160" s="57"/>
      <c r="ES160" s="57"/>
      <c r="ET160" s="57"/>
      <c r="EU160" s="57"/>
      <c r="EV160" s="57"/>
      <c r="EW160" s="57"/>
      <c r="FG160" s="65"/>
      <c r="FH160" s="65"/>
      <c r="FL160" s="57"/>
      <c r="FX160" s="57"/>
      <c r="FY160" s="57"/>
      <c r="FZ160" s="57"/>
      <c r="GA160" s="66"/>
      <c r="GB160" s="66"/>
      <c r="GE160" s="66"/>
      <c r="GG160" s="57"/>
    </row>
    <row r="161" spans="1:189" s="56" customFormat="1" ht="18" customHeight="1" x14ac:dyDescent="0.3">
      <c r="A161" s="56" t="s">
        <v>1051</v>
      </c>
      <c r="B161" s="56" t="s">
        <v>1021</v>
      </c>
      <c r="C161" s="57">
        <v>940</v>
      </c>
      <c r="D161" s="57">
        <v>5</v>
      </c>
      <c r="E161" s="56">
        <f t="shared" si="2"/>
        <v>1213.1500000000001</v>
      </c>
      <c r="F161" s="58">
        <v>74.349999999999994</v>
      </c>
      <c r="G161" s="58">
        <v>0.34</v>
      </c>
      <c r="H161" s="58">
        <v>14.31</v>
      </c>
      <c r="I161" s="58">
        <v>1.5150000000000001</v>
      </c>
      <c r="J161" s="58">
        <v>0.12</v>
      </c>
      <c r="K161" s="58">
        <v>1.05</v>
      </c>
      <c r="L161" s="58">
        <v>3.75</v>
      </c>
      <c r="M161" s="58">
        <v>3.9</v>
      </c>
      <c r="N161" s="58">
        <v>0.62</v>
      </c>
      <c r="O161" s="58"/>
      <c r="P161" s="58"/>
      <c r="Q161" s="58">
        <v>4.4999999999987494E-2</v>
      </c>
      <c r="S161" s="58">
        <v>43.56</v>
      </c>
      <c r="T161" s="58">
        <v>1.9</v>
      </c>
      <c r="U161" s="58">
        <v>12.29</v>
      </c>
      <c r="V161" s="58">
        <v>11.37</v>
      </c>
      <c r="W161" s="58">
        <v>0.19</v>
      </c>
      <c r="X161" s="58">
        <v>14.86</v>
      </c>
      <c r="Y161" s="58">
        <v>10.92</v>
      </c>
      <c r="Z161" s="58">
        <v>0.16</v>
      </c>
      <c r="AA161" s="58">
        <v>2.16</v>
      </c>
      <c r="AB161" s="58">
        <v>0.1</v>
      </c>
      <c r="AD161" s="59"/>
      <c r="AE161" s="60"/>
      <c r="AF161" s="61"/>
      <c r="AG161" s="59"/>
      <c r="AH161" s="59"/>
      <c r="AI161" s="59"/>
      <c r="AJ161" s="60"/>
      <c r="AK161" s="62"/>
      <c r="AL161" s="62"/>
      <c r="AM161" s="62"/>
      <c r="AN161" s="62"/>
      <c r="AO161" s="62"/>
      <c r="AP161" s="62"/>
      <c r="AQ161" s="63"/>
      <c r="AR161" s="62"/>
      <c r="AS161" s="62"/>
      <c r="AT161" s="63"/>
      <c r="AU161" s="59"/>
      <c r="AV161" s="59"/>
      <c r="AW161" s="59"/>
      <c r="AX161" s="59"/>
      <c r="AY161" s="59"/>
      <c r="AZ161" s="59"/>
      <c r="BA161" s="60"/>
      <c r="BB161" s="64"/>
      <c r="BC161" s="64"/>
      <c r="BD161" s="59"/>
      <c r="BE161" s="59"/>
      <c r="BF161" s="59"/>
      <c r="BG161" s="59"/>
      <c r="BH161" s="59"/>
      <c r="BI161" s="59"/>
      <c r="BJ161" s="59"/>
      <c r="BK161" s="59"/>
      <c r="BL161" s="57"/>
      <c r="BM161" s="57"/>
      <c r="BN161" s="57"/>
      <c r="BO161" s="57"/>
      <c r="BP161" s="57"/>
      <c r="BQ161" s="57"/>
      <c r="BR161" s="57"/>
      <c r="BS161" s="57"/>
      <c r="BT161" s="57"/>
      <c r="BU161" s="57"/>
      <c r="BV161" s="57"/>
      <c r="BW161" s="57"/>
      <c r="BX161" s="57"/>
      <c r="CA161" s="57"/>
      <c r="CB161" s="57"/>
      <c r="CC161" s="57"/>
      <c r="CD161" s="57"/>
      <c r="CE161" s="57"/>
      <c r="CF161" s="57"/>
      <c r="CG161" s="57"/>
      <c r="CH161" s="57"/>
      <c r="CI161" s="57"/>
      <c r="CJ161" s="57"/>
      <c r="CK161" s="57"/>
      <c r="CL161" s="57"/>
      <c r="CP161"/>
      <c r="CQ161"/>
      <c r="CR161"/>
      <c r="CS161"/>
      <c r="CT161"/>
      <c r="CU161"/>
      <c r="CV161"/>
      <c r="CW161"/>
      <c r="CX161"/>
      <c r="CY161"/>
      <c r="CZ161"/>
      <c r="EM161" s="57"/>
      <c r="EN161" s="57"/>
      <c r="EO161" s="57"/>
      <c r="EP161" s="57"/>
      <c r="EQ161" s="57"/>
      <c r="ER161" s="57"/>
      <c r="ES161" s="57"/>
      <c r="ET161" s="57"/>
      <c r="EU161" s="57"/>
      <c r="EV161" s="57"/>
      <c r="EW161" s="57"/>
      <c r="FG161" s="65"/>
      <c r="FH161" s="65"/>
      <c r="FL161" s="57"/>
      <c r="FX161" s="57"/>
      <c r="FY161" s="57"/>
      <c r="FZ161" s="57"/>
      <c r="GA161" s="66"/>
      <c r="GB161" s="66"/>
      <c r="GE161" s="66"/>
      <c r="GG161" s="57"/>
    </row>
    <row r="162" spans="1:189" s="56" customFormat="1" ht="18" customHeight="1" x14ac:dyDescent="0.3">
      <c r="A162" s="56" t="s">
        <v>1013</v>
      </c>
      <c r="B162" s="56" t="s">
        <v>1021</v>
      </c>
      <c r="C162" s="57">
        <v>960</v>
      </c>
      <c r="D162" s="57">
        <v>5.0030000000000001</v>
      </c>
      <c r="E162" s="56">
        <f t="shared" si="2"/>
        <v>1233.1500000000001</v>
      </c>
      <c r="F162" s="67">
        <v>52.93</v>
      </c>
      <c r="G162" s="67">
        <v>1.91</v>
      </c>
      <c r="H162" s="67">
        <v>17.79</v>
      </c>
      <c r="I162" s="67">
        <v>10.78</v>
      </c>
      <c r="J162" s="67">
        <v>0.17</v>
      </c>
      <c r="K162" s="67">
        <v>3.34</v>
      </c>
      <c r="L162" s="67">
        <v>9.0299999999999994</v>
      </c>
      <c r="M162" s="67">
        <v>2.89</v>
      </c>
      <c r="N162" s="67">
        <v>1.1599999999999999</v>
      </c>
      <c r="O162" s="58"/>
      <c r="P162" s="58"/>
      <c r="Q162" s="58">
        <v>9.32</v>
      </c>
      <c r="S162" s="67">
        <v>40.76</v>
      </c>
      <c r="T162" s="67">
        <v>3.47</v>
      </c>
      <c r="U162" s="67">
        <v>13.35</v>
      </c>
      <c r="V162" s="67">
        <v>12.8</v>
      </c>
      <c r="W162" s="67">
        <v>0.16</v>
      </c>
      <c r="X162" s="67">
        <v>12.55</v>
      </c>
      <c r="Y162" s="67">
        <v>11.56</v>
      </c>
      <c r="Z162" s="67">
        <v>2.31</v>
      </c>
      <c r="AA162" s="67">
        <v>2.31</v>
      </c>
      <c r="AB162" s="58"/>
      <c r="AD162" s="59"/>
      <c r="AE162" s="60"/>
      <c r="AF162" s="61"/>
      <c r="AG162" s="59"/>
      <c r="AH162" s="59"/>
      <c r="AI162" s="59"/>
      <c r="AJ162" s="60"/>
      <c r="AK162" s="62"/>
      <c r="AL162" s="62"/>
      <c r="AM162" s="62"/>
      <c r="AN162" s="62"/>
      <c r="AO162" s="62"/>
      <c r="AP162" s="62"/>
      <c r="AQ162" s="63"/>
      <c r="AR162" s="62"/>
      <c r="AS162" s="62"/>
      <c r="AT162" s="63"/>
      <c r="AU162" s="59"/>
      <c r="AV162" s="59"/>
      <c r="AW162" s="59"/>
      <c r="AX162" s="59"/>
      <c r="AY162" s="59"/>
      <c r="AZ162" s="59"/>
      <c r="BA162" s="60"/>
      <c r="BB162" s="64"/>
      <c r="BC162" s="64"/>
      <c r="BD162" s="59"/>
      <c r="BE162" s="59"/>
      <c r="BF162" s="59"/>
      <c r="BG162" s="59"/>
      <c r="BH162" s="59"/>
      <c r="BI162" s="59"/>
      <c r="BJ162" s="59"/>
      <c r="BK162" s="59"/>
      <c r="BL162" s="57"/>
      <c r="BM162" s="57"/>
      <c r="BN162" s="57"/>
      <c r="BO162" s="57"/>
      <c r="BP162" s="57"/>
      <c r="BQ162" s="57"/>
      <c r="BR162" s="57"/>
      <c r="BS162" s="57"/>
      <c r="BT162" s="57"/>
      <c r="BU162" s="57"/>
      <c r="BV162" s="57"/>
      <c r="BW162" s="57"/>
      <c r="BX162" s="57"/>
      <c r="CA162" s="57"/>
      <c r="CB162" s="57"/>
      <c r="CC162" s="57"/>
      <c r="CD162" s="57"/>
      <c r="CE162" s="57"/>
      <c r="CF162" s="57"/>
      <c r="CG162" s="57"/>
      <c r="CH162" s="57"/>
      <c r="CI162" s="57"/>
      <c r="CJ162" s="57"/>
      <c r="CK162" s="57"/>
      <c r="CL162" s="57"/>
      <c r="CP162"/>
      <c r="CQ162"/>
      <c r="CR162"/>
      <c r="CS162"/>
      <c r="CT162"/>
      <c r="CU162"/>
      <c r="CV162"/>
      <c r="CW162"/>
      <c r="CX162"/>
      <c r="CY162"/>
      <c r="CZ162"/>
      <c r="EM162" s="57"/>
      <c r="EN162" s="57"/>
      <c r="EO162" s="57"/>
      <c r="EP162" s="57"/>
      <c r="EQ162" s="57"/>
      <c r="ER162" s="57"/>
      <c r="ES162" s="57"/>
      <c r="ET162" s="57"/>
      <c r="EU162" s="57"/>
      <c r="EV162" s="57"/>
      <c r="EW162" s="57"/>
      <c r="FG162" s="65"/>
      <c r="FH162" s="65"/>
      <c r="FL162" s="57"/>
      <c r="FX162" s="57"/>
      <c r="FY162" s="57"/>
      <c r="FZ162" s="57"/>
      <c r="GA162" s="66"/>
      <c r="GB162" s="66"/>
      <c r="GE162" s="66"/>
      <c r="GG162" s="57"/>
    </row>
    <row r="163" spans="1:189" s="56" customFormat="1" ht="18" customHeight="1" x14ac:dyDescent="0.3">
      <c r="A163" s="56" t="s">
        <v>1045</v>
      </c>
      <c r="B163" s="56" t="s">
        <v>1021</v>
      </c>
      <c r="C163" s="57">
        <v>970</v>
      </c>
      <c r="D163" s="57">
        <v>7</v>
      </c>
      <c r="E163" s="56">
        <f t="shared" si="2"/>
        <v>1243.1500000000001</v>
      </c>
      <c r="F163" s="67">
        <v>61.05</v>
      </c>
      <c r="G163" s="67">
        <v>0.9</v>
      </c>
      <c r="H163" s="67">
        <v>17.32</v>
      </c>
      <c r="I163" s="67">
        <v>7.01</v>
      </c>
      <c r="J163" s="67">
        <v>0.13</v>
      </c>
      <c r="K163" s="67">
        <v>1.2</v>
      </c>
      <c r="L163" s="67">
        <v>4.2699999999999996</v>
      </c>
      <c r="M163" s="58">
        <v>4.41</v>
      </c>
      <c r="N163" s="58">
        <v>3.38</v>
      </c>
      <c r="O163" s="58"/>
      <c r="P163" s="58">
        <v>0.32</v>
      </c>
      <c r="Q163" s="58">
        <v>5.75</v>
      </c>
      <c r="S163" s="67">
        <v>41.33</v>
      </c>
      <c r="T163" s="67">
        <v>3.88</v>
      </c>
      <c r="U163" s="67">
        <v>11.93</v>
      </c>
      <c r="V163" s="67">
        <v>15.56</v>
      </c>
      <c r="W163" s="67">
        <v>0.2</v>
      </c>
      <c r="X163" s="67">
        <v>11.05</v>
      </c>
      <c r="Y163" s="67">
        <v>10.47</v>
      </c>
      <c r="Z163" s="58">
        <v>2.41</v>
      </c>
      <c r="AA163" s="58">
        <v>0.94</v>
      </c>
      <c r="AB163" s="58"/>
      <c r="AD163" s="59"/>
      <c r="AE163" s="60"/>
      <c r="AF163" s="61"/>
      <c r="AG163" s="59"/>
      <c r="AH163" s="59"/>
      <c r="AI163" s="59"/>
      <c r="AJ163" s="60"/>
      <c r="AK163" s="62"/>
      <c r="AL163" s="62"/>
      <c r="AM163" s="62"/>
      <c r="AN163" s="62"/>
      <c r="AO163" s="62"/>
      <c r="AP163" s="62"/>
      <c r="AQ163" s="63"/>
      <c r="AR163" s="62"/>
      <c r="AS163" s="62"/>
      <c r="AT163" s="63"/>
      <c r="AU163" s="59"/>
      <c r="AV163" s="59"/>
      <c r="AW163" s="59"/>
      <c r="AX163" s="59"/>
      <c r="AY163" s="59"/>
      <c r="AZ163" s="59"/>
      <c r="BA163" s="60"/>
      <c r="BB163" s="64"/>
      <c r="BC163" s="64"/>
      <c r="BD163" s="59"/>
      <c r="BE163" s="59"/>
      <c r="BF163" s="59"/>
      <c r="BG163" s="59"/>
      <c r="BH163" s="59"/>
      <c r="BI163" s="59"/>
      <c r="BJ163" s="59"/>
      <c r="BK163" s="59"/>
      <c r="BL163" s="57"/>
      <c r="BM163" s="57"/>
      <c r="BN163" s="57"/>
      <c r="BO163" s="57"/>
      <c r="BP163" s="57"/>
      <c r="BQ163" s="57"/>
      <c r="BR163" s="57"/>
      <c r="BS163" s="57"/>
      <c r="BT163" s="57"/>
      <c r="BU163" s="57"/>
      <c r="BV163" s="57"/>
      <c r="BW163" s="57"/>
      <c r="BX163" s="57"/>
      <c r="CA163" s="57"/>
      <c r="CB163" s="57"/>
      <c r="CC163" s="57"/>
      <c r="CD163" s="57"/>
      <c r="CE163" s="57"/>
      <c r="CF163" s="57"/>
      <c r="CG163" s="57"/>
      <c r="CH163" s="57"/>
      <c r="CI163" s="57"/>
      <c r="CJ163" s="57"/>
      <c r="CK163" s="57"/>
      <c r="CL163" s="57"/>
      <c r="CP163"/>
      <c r="CQ163"/>
      <c r="CR163"/>
      <c r="CS163"/>
      <c r="CT163"/>
      <c r="CU163"/>
      <c r="CV163"/>
      <c r="CW163"/>
      <c r="CX163"/>
      <c r="CY163"/>
      <c r="CZ163"/>
      <c r="EM163" s="57"/>
      <c r="EN163" s="57"/>
      <c r="EO163" s="57"/>
      <c r="EP163" s="57"/>
      <c r="EQ163" s="57"/>
      <c r="ER163" s="57"/>
      <c r="ES163" s="57"/>
      <c r="ET163" s="57"/>
      <c r="EU163" s="57"/>
      <c r="EV163" s="57"/>
      <c r="EW163" s="57"/>
      <c r="FG163" s="65"/>
      <c r="FH163" s="65"/>
      <c r="FL163" s="57"/>
      <c r="FX163" s="57"/>
      <c r="FY163" s="57"/>
      <c r="FZ163" s="57"/>
      <c r="GA163" s="66"/>
      <c r="GB163" s="66"/>
      <c r="GE163" s="66"/>
      <c r="GG163" s="57"/>
    </row>
    <row r="164" spans="1:189" s="56" customFormat="1" ht="18" customHeight="1" x14ac:dyDescent="0.3">
      <c r="A164" s="56" t="s">
        <v>1045</v>
      </c>
      <c r="B164" s="56" t="s">
        <v>1021</v>
      </c>
      <c r="C164" s="57">
        <v>950</v>
      </c>
      <c r="D164" s="57">
        <v>7</v>
      </c>
      <c r="E164" s="56">
        <f t="shared" si="2"/>
        <v>1223.1500000000001</v>
      </c>
      <c r="F164" s="67">
        <v>64.06</v>
      </c>
      <c r="G164" s="67">
        <v>0.54</v>
      </c>
      <c r="H164" s="67">
        <v>18.45</v>
      </c>
      <c r="I164" s="67">
        <v>4.8099999999999996</v>
      </c>
      <c r="J164" s="67">
        <v>0.12</v>
      </c>
      <c r="K164" s="67">
        <v>1.02</v>
      </c>
      <c r="L164" s="67">
        <v>3.2</v>
      </c>
      <c r="M164" s="58">
        <v>4.03</v>
      </c>
      <c r="N164" s="58">
        <v>3.49</v>
      </c>
      <c r="O164" s="58"/>
      <c r="P164" s="58">
        <v>0.28000000000000003</v>
      </c>
      <c r="Q164" s="58">
        <v>9.0799999999999983</v>
      </c>
      <c r="S164" s="67">
        <v>41.74</v>
      </c>
      <c r="T164" s="67">
        <v>3.64</v>
      </c>
      <c r="U164" s="67">
        <v>11.41</v>
      </c>
      <c r="V164" s="67">
        <v>14.91</v>
      </c>
      <c r="W164" s="67">
        <v>0.19</v>
      </c>
      <c r="X164" s="67">
        <v>12.11</v>
      </c>
      <c r="Y164" s="67">
        <v>9.7899999999999991</v>
      </c>
      <c r="Z164" s="58">
        <v>2.56</v>
      </c>
      <c r="AA164" s="58">
        <v>0.68</v>
      </c>
      <c r="AB164" s="58"/>
      <c r="AD164" s="59"/>
      <c r="AE164" s="60"/>
      <c r="AF164" s="61"/>
      <c r="AG164" s="59"/>
      <c r="AH164" s="59"/>
      <c r="AI164" s="59"/>
      <c r="AJ164" s="60"/>
      <c r="AK164" s="62"/>
      <c r="AL164" s="62"/>
      <c r="AM164" s="62"/>
      <c r="AN164" s="62"/>
      <c r="AO164" s="62"/>
      <c r="AP164" s="62"/>
      <c r="AQ164" s="63"/>
      <c r="AR164" s="62"/>
      <c r="AS164" s="62"/>
      <c r="AT164" s="63"/>
      <c r="AU164" s="59"/>
      <c r="AV164" s="59"/>
      <c r="AW164" s="59"/>
      <c r="AX164" s="59"/>
      <c r="AY164" s="59"/>
      <c r="AZ164" s="59"/>
      <c r="BA164" s="60"/>
      <c r="BB164" s="64"/>
      <c r="BC164" s="64"/>
      <c r="BD164" s="59"/>
      <c r="BE164" s="59"/>
      <c r="BF164" s="59"/>
      <c r="BG164" s="59"/>
      <c r="BH164" s="59"/>
      <c r="BI164" s="59"/>
      <c r="BJ164" s="59"/>
      <c r="BK164" s="59"/>
      <c r="BL164" s="57"/>
      <c r="BM164" s="57"/>
      <c r="BN164" s="57"/>
      <c r="BO164" s="57"/>
      <c r="BP164" s="57"/>
      <c r="BQ164" s="57"/>
      <c r="BR164" s="57"/>
      <c r="BS164" s="57"/>
      <c r="BT164" s="57"/>
      <c r="BU164" s="57"/>
      <c r="BV164" s="57"/>
      <c r="BW164" s="57"/>
      <c r="BX164" s="57"/>
      <c r="CA164" s="57"/>
      <c r="CB164" s="57"/>
      <c r="CC164" s="57"/>
      <c r="CD164" s="57"/>
      <c r="CE164" s="57"/>
      <c r="CF164" s="57"/>
      <c r="CG164" s="57"/>
      <c r="CH164" s="57"/>
      <c r="CI164" s="57"/>
      <c r="CJ164" s="57"/>
      <c r="CK164" s="57"/>
      <c r="CL164" s="57"/>
      <c r="CP164"/>
      <c r="CQ164"/>
      <c r="CR164"/>
      <c r="CS164"/>
      <c r="CT164"/>
      <c r="CU164"/>
      <c r="CV164"/>
      <c r="CW164"/>
      <c r="CX164"/>
      <c r="CY164"/>
      <c r="CZ164"/>
      <c r="EM164" s="57"/>
      <c r="EN164" s="57"/>
      <c r="EO164" s="57"/>
      <c r="EP164" s="57"/>
      <c r="EQ164" s="57"/>
      <c r="ER164" s="57"/>
      <c r="ES164" s="57"/>
      <c r="ET164" s="57"/>
      <c r="EU164" s="57"/>
      <c r="EV164" s="57"/>
      <c r="EW164" s="57"/>
      <c r="FG164" s="65"/>
      <c r="FH164" s="65"/>
      <c r="FL164" s="57"/>
      <c r="FX164" s="57"/>
      <c r="FY164" s="57"/>
      <c r="FZ164" s="57"/>
      <c r="GA164" s="66"/>
      <c r="GB164" s="66"/>
      <c r="GE164" s="66"/>
      <c r="GG164" s="57"/>
    </row>
    <row r="165" spans="1:189" s="56" customFormat="1" ht="18" customHeight="1" x14ac:dyDescent="0.3">
      <c r="A165" s="56" t="s">
        <v>1045</v>
      </c>
      <c r="B165" s="56" t="s">
        <v>1021</v>
      </c>
      <c r="C165" s="57">
        <v>1050</v>
      </c>
      <c r="D165" s="57">
        <v>7</v>
      </c>
      <c r="E165" s="56">
        <f t="shared" si="2"/>
        <v>1323.15</v>
      </c>
      <c r="F165" s="67">
        <v>53.72</v>
      </c>
      <c r="G165" s="67">
        <v>2.19</v>
      </c>
      <c r="H165" s="67">
        <v>17.46</v>
      </c>
      <c r="I165" s="67">
        <v>8.9499999999999993</v>
      </c>
      <c r="J165" s="67">
        <v>0.23</v>
      </c>
      <c r="K165" s="67">
        <v>3.53</v>
      </c>
      <c r="L165" s="67">
        <v>6.88</v>
      </c>
      <c r="M165" s="58">
        <v>4.13</v>
      </c>
      <c r="N165" s="58">
        <v>2.29</v>
      </c>
      <c r="O165" s="58"/>
      <c r="P165" s="58">
        <v>0.61</v>
      </c>
      <c r="Q165" s="58">
        <v>3.9699999999999989</v>
      </c>
      <c r="S165" s="67">
        <v>41.04</v>
      </c>
      <c r="T165" s="67">
        <v>4.95</v>
      </c>
      <c r="U165" s="67">
        <v>13.37</v>
      </c>
      <c r="V165" s="67">
        <v>9.5399999999999991</v>
      </c>
      <c r="W165" s="67">
        <v>0.22</v>
      </c>
      <c r="X165" s="67">
        <v>14.16</v>
      </c>
      <c r="Y165" s="67">
        <v>10.8</v>
      </c>
      <c r="Z165" s="58">
        <v>2.69</v>
      </c>
      <c r="AA165" s="58">
        <v>0.78</v>
      </c>
      <c r="AB165" s="58"/>
      <c r="AD165" s="59"/>
      <c r="AE165" s="60"/>
      <c r="AF165" s="61"/>
      <c r="AG165" s="59"/>
      <c r="AH165" s="59"/>
      <c r="AI165" s="59"/>
      <c r="AJ165" s="60"/>
      <c r="AK165" s="62"/>
      <c r="AL165" s="62"/>
      <c r="AM165" s="62"/>
      <c r="AN165" s="62"/>
      <c r="AO165" s="62"/>
      <c r="AP165" s="62"/>
      <c r="AQ165" s="63"/>
      <c r="AR165" s="62"/>
      <c r="AS165" s="62"/>
      <c r="AT165" s="63"/>
      <c r="AU165" s="59"/>
      <c r="AV165" s="59"/>
      <c r="AW165" s="59"/>
      <c r="AX165" s="59"/>
      <c r="AY165" s="59"/>
      <c r="AZ165" s="59"/>
      <c r="BA165" s="60"/>
      <c r="BB165" s="64"/>
      <c r="BC165" s="64"/>
      <c r="BD165" s="59"/>
      <c r="BE165" s="59"/>
      <c r="BF165" s="59"/>
      <c r="BG165" s="59"/>
      <c r="BH165" s="59"/>
      <c r="BI165" s="59"/>
      <c r="BJ165" s="59"/>
      <c r="BK165" s="59"/>
      <c r="BL165" s="57"/>
      <c r="BM165" s="57"/>
      <c r="BN165" s="57"/>
      <c r="BO165" s="57"/>
      <c r="BP165" s="57"/>
      <c r="BQ165" s="57"/>
      <c r="BR165" s="57"/>
      <c r="BS165" s="57"/>
      <c r="BT165" s="57"/>
      <c r="BU165" s="57"/>
      <c r="BV165" s="57"/>
      <c r="BW165" s="57"/>
      <c r="BX165" s="57"/>
      <c r="CA165" s="57"/>
      <c r="CB165" s="57"/>
      <c r="CC165" s="57"/>
      <c r="CD165" s="57"/>
      <c r="CE165" s="57"/>
      <c r="CF165" s="57"/>
      <c r="CG165" s="57"/>
      <c r="CH165" s="57"/>
      <c r="CI165" s="57"/>
      <c r="CJ165" s="57"/>
      <c r="CK165" s="57"/>
      <c r="CL165" s="57"/>
      <c r="CP165"/>
      <c r="CQ165"/>
      <c r="CR165"/>
      <c r="CS165"/>
      <c r="CT165"/>
      <c r="CU165"/>
      <c r="CV165"/>
      <c r="CW165"/>
      <c r="CX165"/>
      <c r="CY165"/>
      <c r="CZ165"/>
      <c r="EM165" s="57"/>
      <c r="EN165" s="57"/>
      <c r="EO165" s="57"/>
      <c r="EP165" s="57"/>
      <c r="EQ165" s="57"/>
      <c r="ER165" s="57"/>
      <c r="ES165" s="57"/>
      <c r="ET165" s="57"/>
      <c r="EU165" s="57"/>
      <c r="EV165" s="57"/>
      <c r="EW165" s="57"/>
      <c r="FG165" s="65"/>
      <c r="FH165" s="65"/>
      <c r="FL165" s="57"/>
      <c r="FX165" s="57"/>
      <c r="FY165" s="57"/>
      <c r="FZ165" s="57"/>
      <c r="GA165" s="66"/>
      <c r="GB165" s="66"/>
      <c r="GE165" s="66"/>
      <c r="GG165" s="57"/>
    </row>
    <row r="166" spans="1:189" s="56" customFormat="1" ht="18" customHeight="1" x14ac:dyDescent="0.3">
      <c r="A166" s="56" t="s">
        <v>1045</v>
      </c>
      <c r="B166" s="56" t="s">
        <v>1021</v>
      </c>
      <c r="C166" s="57">
        <v>1050</v>
      </c>
      <c r="D166" s="57">
        <v>7</v>
      </c>
      <c r="E166" s="56">
        <f t="shared" si="2"/>
        <v>1323.15</v>
      </c>
      <c r="F166" s="67">
        <v>53.15</v>
      </c>
      <c r="G166" s="67">
        <v>2.21</v>
      </c>
      <c r="H166" s="67">
        <v>17.72</v>
      </c>
      <c r="I166" s="67">
        <v>9.16</v>
      </c>
      <c r="J166" s="67">
        <v>0.23</v>
      </c>
      <c r="K166" s="67">
        <v>3.31</v>
      </c>
      <c r="L166" s="67">
        <v>6.97</v>
      </c>
      <c r="M166" s="58">
        <v>4.5599999999999996</v>
      </c>
      <c r="N166" s="58">
        <v>2.17</v>
      </c>
      <c r="O166" s="58"/>
      <c r="P166" s="58">
        <v>0.49</v>
      </c>
      <c r="Q166" s="58">
        <v>3.75</v>
      </c>
      <c r="S166" s="67">
        <v>40.11</v>
      </c>
      <c r="T166" s="67">
        <v>5.47</v>
      </c>
      <c r="U166" s="67">
        <v>14.56</v>
      </c>
      <c r="V166" s="67">
        <v>10.49</v>
      </c>
      <c r="W166" s="67">
        <v>0.15</v>
      </c>
      <c r="X166" s="67">
        <v>13.25</v>
      </c>
      <c r="Y166" s="67">
        <v>11.12</v>
      </c>
      <c r="Z166" s="58">
        <v>2.69</v>
      </c>
      <c r="AA166" s="58">
        <v>0.76</v>
      </c>
      <c r="AB166" s="58"/>
      <c r="AD166" s="59"/>
      <c r="AE166" s="60"/>
      <c r="AF166" s="61"/>
      <c r="AG166" s="59"/>
      <c r="AH166" s="59"/>
      <c r="AI166" s="59"/>
      <c r="AJ166" s="60"/>
      <c r="AK166" s="62"/>
      <c r="AL166" s="62"/>
      <c r="AM166" s="62"/>
      <c r="AN166" s="62"/>
      <c r="AO166" s="62"/>
      <c r="AP166" s="62"/>
      <c r="AQ166" s="63"/>
      <c r="AR166" s="62"/>
      <c r="AS166" s="62"/>
      <c r="AT166" s="63"/>
      <c r="AU166" s="59"/>
      <c r="AV166" s="59"/>
      <c r="AW166" s="59"/>
      <c r="AX166" s="59"/>
      <c r="AY166" s="59"/>
      <c r="AZ166" s="59"/>
      <c r="BA166" s="60"/>
      <c r="BB166" s="64"/>
      <c r="BC166" s="64"/>
      <c r="BD166" s="59"/>
      <c r="BE166" s="59"/>
      <c r="BF166" s="59"/>
      <c r="BG166" s="59"/>
      <c r="BH166" s="59"/>
      <c r="BI166" s="59"/>
      <c r="BJ166" s="59"/>
      <c r="BK166" s="59"/>
      <c r="BL166" s="57"/>
      <c r="BM166" s="57"/>
      <c r="BN166" s="57"/>
      <c r="BO166" s="57"/>
      <c r="BP166" s="57"/>
      <c r="BQ166" s="57"/>
      <c r="BR166" s="57"/>
      <c r="BS166" s="57"/>
      <c r="BT166" s="57"/>
      <c r="BU166" s="57"/>
      <c r="BV166" s="57"/>
      <c r="BW166" s="57"/>
      <c r="BX166" s="57"/>
      <c r="CA166" s="57"/>
      <c r="CB166" s="57"/>
      <c r="CC166" s="57"/>
      <c r="CD166" s="57"/>
      <c r="CE166" s="57"/>
      <c r="CF166" s="57"/>
      <c r="CG166" s="57"/>
      <c r="CH166" s="57"/>
      <c r="CI166" s="57"/>
      <c r="CJ166" s="57"/>
      <c r="CK166" s="57"/>
      <c r="CL166" s="57"/>
      <c r="CP166"/>
      <c r="CQ166"/>
      <c r="CR166"/>
      <c r="CS166"/>
      <c r="CT166"/>
      <c r="CU166"/>
      <c r="CV166"/>
      <c r="CW166"/>
      <c r="CX166"/>
      <c r="CY166"/>
      <c r="CZ166"/>
      <c r="EM166" s="57"/>
      <c r="EN166" s="57"/>
      <c r="EO166" s="57"/>
      <c r="EP166" s="57"/>
      <c r="EQ166" s="57"/>
      <c r="ER166" s="57"/>
      <c r="ES166" s="57"/>
      <c r="ET166" s="57"/>
      <c r="EU166" s="57"/>
      <c r="EV166" s="57"/>
      <c r="EW166" s="57"/>
      <c r="FG166" s="65"/>
      <c r="FH166" s="65"/>
      <c r="FL166" s="57"/>
      <c r="FX166" s="57"/>
      <c r="FY166" s="57"/>
      <c r="FZ166" s="57"/>
      <c r="GA166" s="66"/>
      <c r="GB166" s="66"/>
      <c r="GE166" s="66"/>
      <c r="GG166" s="57"/>
    </row>
    <row r="167" spans="1:189" s="56" customFormat="1" ht="18" customHeight="1" x14ac:dyDescent="0.3">
      <c r="A167" s="56" t="s">
        <v>1045</v>
      </c>
      <c r="B167" s="56" t="s">
        <v>1021</v>
      </c>
      <c r="C167" s="57">
        <v>1000</v>
      </c>
      <c r="D167" s="57">
        <v>7</v>
      </c>
      <c r="E167" s="56">
        <f t="shared" si="2"/>
        <v>1273.1500000000001</v>
      </c>
      <c r="F167" s="67">
        <v>54.94</v>
      </c>
      <c r="G167" s="67">
        <v>1.48</v>
      </c>
      <c r="H167" s="67">
        <v>18.23</v>
      </c>
      <c r="I167" s="67">
        <v>9.17</v>
      </c>
      <c r="J167" s="67">
        <v>0.12</v>
      </c>
      <c r="K167" s="67">
        <v>3.67</v>
      </c>
      <c r="L167" s="67">
        <v>7</v>
      </c>
      <c r="M167" s="58">
        <v>3.32</v>
      </c>
      <c r="N167" s="58">
        <v>1.59</v>
      </c>
      <c r="O167" s="58"/>
      <c r="P167" s="58">
        <v>0.45</v>
      </c>
      <c r="Q167" s="58">
        <v>9.0400000000000063</v>
      </c>
      <c r="S167" s="67">
        <v>41.08</v>
      </c>
      <c r="T167" s="67">
        <v>3.66</v>
      </c>
      <c r="U167" s="67">
        <v>13.31</v>
      </c>
      <c r="V167" s="67">
        <v>12.07</v>
      </c>
      <c r="W167" s="67">
        <v>0.1</v>
      </c>
      <c r="X167" s="67">
        <v>12.98</v>
      </c>
      <c r="Y167" s="67">
        <v>10.7</v>
      </c>
      <c r="Z167" s="58">
        <v>2.31</v>
      </c>
      <c r="AA167" s="58">
        <v>0.71</v>
      </c>
      <c r="AB167" s="58"/>
      <c r="AD167" s="59"/>
      <c r="AE167" s="60"/>
      <c r="AF167" s="61"/>
      <c r="AG167" s="59"/>
      <c r="AH167" s="59"/>
      <c r="AI167" s="59"/>
      <c r="AJ167" s="60"/>
      <c r="AK167" s="62"/>
      <c r="AL167" s="62"/>
      <c r="AM167" s="62"/>
      <c r="AN167" s="62"/>
      <c r="AO167" s="62"/>
      <c r="AP167" s="62"/>
      <c r="AQ167" s="63"/>
      <c r="AR167" s="62"/>
      <c r="AS167" s="62"/>
      <c r="AT167" s="63"/>
      <c r="AU167" s="59"/>
      <c r="AV167" s="59"/>
      <c r="AW167" s="59"/>
      <c r="AX167" s="59"/>
      <c r="AY167" s="59"/>
      <c r="AZ167" s="59"/>
      <c r="BA167" s="60"/>
      <c r="BB167" s="64"/>
      <c r="BC167" s="64"/>
      <c r="BD167" s="59"/>
      <c r="BE167" s="59"/>
      <c r="BF167" s="59"/>
      <c r="BG167" s="59"/>
      <c r="BH167" s="59"/>
      <c r="BI167" s="59"/>
      <c r="BJ167" s="59"/>
      <c r="BK167" s="59"/>
      <c r="BL167" s="57"/>
      <c r="BM167" s="57"/>
      <c r="BN167" s="57"/>
      <c r="BO167" s="57"/>
      <c r="BP167" s="57"/>
      <c r="BQ167" s="57"/>
      <c r="BR167" s="57"/>
      <c r="BS167" s="57"/>
      <c r="BT167" s="57"/>
      <c r="BU167" s="57"/>
      <c r="BV167" s="57"/>
      <c r="BW167" s="57"/>
      <c r="BX167" s="57"/>
      <c r="CA167" s="57"/>
      <c r="CB167" s="57"/>
      <c r="CC167" s="57"/>
      <c r="CD167" s="57"/>
      <c r="CE167" s="57"/>
      <c r="CF167" s="57"/>
      <c r="CG167" s="57"/>
      <c r="CH167" s="57"/>
      <c r="CI167" s="57"/>
      <c r="CJ167" s="57"/>
      <c r="CK167" s="57"/>
      <c r="CL167" s="57"/>
      <c r="CP167"/>
      <c r="CQ167"/>
      <c r="CR167"/>
      <c r="CS167"/>
      <c r="CT167"/>
      <c r="CU167"/>
      <c r="CV167"/>
      <c r="CW167"/>
      <c r="CX167"/>
      <c r="CY167"/>
      <c r="CZ167"/>
      <c r="EM167" s="57"/>
      <c r="EN167" s="57"/>
      <c r="EO167" s="57"/>
      <c r="EP167" s="57"/>
      <c r="EQ167" s="57"/>
      <c r="ER167" s="57"/>
      <c r="ES167" s="57"/>
      <c r="ET167" s="57"/>
      <c r="EU167" s="57"/>
      <c r="EV167" s="57"/>
      <c r="EW167" s="57"/>
      <c r="FG167" s="65"/>
      <c r="FH167" s="65"/>
      <c r="FL167" s="57"/>
      <c r="FX167" s="57"/>
      <c r="FY167" s="57"/>
      <c r="FZ167" s="57"/>
      <c r="GA167" s="66"/>
      <c r="GB167" s="66"/>
      <c r="GE167" s="66"/>
      <c r="GG167" s="57"/>
    </row>
    <row r="168" spans="1:189" s="56" customFormat="1" ht="18" customHeight="1" x14ac:dyDescent="0.3">
      <c r="A168" s="56" t="s">
        <v>1052</v>
      </c>
      <c r="B168" s="56" t="s">
        <v>1021</v>
      </c>
      <c r="C168" s="57">
        <v>1000</v>
      </c>
      <c r="D168" s="57">
        <v>7</v>
      </c>
      <c r="E168" s="56">
        <f t="shared" si="2"/>
        <v>1273.1500000000001</v>
      </c>
      <c r="F168" s="58">
        <v>58.13</v>
      </c>
      <c r="G168" s="58">
        <v>0.99</v>
      </c>
      <c r="H168" s="58">
        <v>17.05</v>
      </c>
      <c r="I168" s="58">
        <v>3.76</v>
      </c>
      <c r="J168" s="58">
        <v>0.15</v>
      </c>
      <c r="K168" s="58">
        <v>2.1</v>
      </c>
      <c r="L168" s="58">
        <v>4.6399999999999997</v>
      </c>
      <c r="M168" s="58">
        <v>4.43</v>
      </c>
      <c r="N168" s="58">
        <v>1.86</v>
      </c>
      <c r="O168" s="58"/>
      <c r="P168" s="58"/>
      <c r="Q168" s="58">
        <v>6.8900000000000006</v>
      </c>
      <c r="S168" s="58">
        <v>42.45</v>
      </c>
      <c r="T168" s="58">
        <v>2.78</v>
      </c>
      <c r="U168" s="58">
        <v>12.29</v>
      </c>
      <c r="V168" s="58">
        <v>11.22</v>
      </c>
      <c r="W168" s="58">
        <v>0.17</v>
      </c>
      <c r="X168" s="58">
        <v>14.39</v>
      </c>
      <c r="Y168" s="58">
        <v>11.11</v>
      </c>
      <c r="Z168" s="58">
        <v>2.86</v>
      </c>
      <c r="AA168" s="58">
        <v>0.73</v>
      </c>
      <c r="AB168" s="58"/>
      <c r="AD168" s="59"/>
      <c r="AE168" s="60"/>
      <c r="AF168" s="61"/>
      <c r="AG168" s="59"/>
      <c r="AH168" s="59"/>
      <c r="AI168" s="59"/>
      <c r="AJ168" s="60"/>
      <c r="AK168" s="62"/>
      <c r="AL168" s="62"/>
      <c r="AM168" s="62"/>
      <c r="AN168" s="62"/>
      <c r="AO168" s="62"/>
      <c r="AP168" s="62"/>
      <c r="AQ168" s="63"/>
      <c r="AR168" s="62"/>
      <c r="AS168" s="62"/>
      <c r="AT168" s="63"/>
      <c r="AU168" s="59"/>
      <c r="AV168" s="59"/>
      <c r="AW168" s="59"/>
      <c r="AX168" s="59"/>
      <c r="AY168" s="59"/>
      <c r="AZ168" s="59"/>
      <c r="BA168" s="60"/>
      <c r="BB168" s="64"/>
      <c r="BC168" s="64"/>
      <c r="BD168" s="59"/>
      <c r="BE168" s="59"/>
      <c r="BF168" s="59"/>
      <c r="BG168" s="59"/>
      <c r="BH168" s="59"/>
      <c r="BI168" s="59"/>
      <c r="BJ168" s="59"/>
      <c r="BK168" s="59"/>
      <c r="BL168" s="57"/>
      <c r="BM168" s="57"/>
      <c r="BN168" s="57"/>
      <c r="BO168" s="57"/>
      <c r="BP168" s="57"/>
      <c r="BQ168" s="57"/>
      <c r="BR168" s="57"/>
      <c r="BS168" s="57"/>
      <c r="BT168" s="57"/>
      <c r="BU168" s="57"/>
      <c r="BV168" s="57"/>
      <c r="BW168" s="57"/>
      <c r="BX168" s="57"/>
      <c r="CA168" s="57"/>
      <c r="CB168" s="57"/>
      <c r="CC168" s="57"/>
      <c r="CD168" s="57"/>
      <c r="CE168" s="57"/>
      <c r="CF168" s="57"/>
      <c r="CG168" s="57"/>
      <c r="CH168" s="57"/>
      <c r="CI168" s="57"/>
      <c r="CJ168" s="57"/>
      <c r="CK168" s="57"/>
      <c r="CL168" s="57"/>
      <c r="CP168"/>
      <c r="CQ168"/>
      <c r="CR168"/>
      <c r="CS168"/>
      <c r="CT168"/>
      <c r="CU168"/>
      <c r="CV168"/>
      <c r="CW168"/>
      <c r="CX168"/>
      <c r="CY168"/>
      <c r="CZ168"/>
      <c r="EM168" s="57"/>
      <c r="EN168" s="57"/>
      <c r="EO168" s="57"/>
      <c r="EP168" s="57"/>
      <c r="EQ168" s="57"/>
      <c r="ER168" s="57"/>
      <c r="ES168" s="57"/>
      <c r="ET168" s="57"/>
      <c r="EU168" s="57"/>
      <c r="EV168" s="57"/>
      <c r="EW168" s="57"/>
      <c r="FG168" s="65"/>
      <c r="FH168" s="65"/>
      <c r="FL168" s="57"/>
      <c r="FX168" s="57"/>
      <c r="FY168" s="57"/>
      <c r="FZ168" s="57"/>
      <c r="GA168" s="66"/>
      <c r="GB168" s="66"/>
      <c r="GE168" s="66"/>
      <c r="GG168" s="57"/>
    </row>
    <row r="169" spans="1:189" s="56" customFormat="1" ht="18" customHeight="1" x14ac:dyDescent="0.3">
      <c r="A169" s="56" t="s">
        <v>1052</v>
      </c>
      <c r="B169" s="56" t="s">
        <v>1021</v>
      </c>
      <c r="C169" s="57">
        <v>1000</v>
      </c>
      <c r="D169" s="57">
        <v>7</v>
      </c>
      <c r="E169" s="56">
        <f t="shared" si="2"/>
        <v>1273.1500000000001</v>
      </c>
      <c r="F169" s="58">
        <v>54.24</v>
      </c>
      <c r="G169" s="58">
        <v>1.03</v>
      </c>
      <c r="H169" s="58">
        <v>16.68</v>
      </c>
      <c r="I169" s="58">
        <v>6.35</v>
      </c>
      <c r="J169" s="58">
        <v>0.16</v>
      </c>
      <c r="K169" s="58">
        <v>2.16</v>
      </c>
      <c r="L169" s="58">
        <v>4.72</v>
      </c>
      <c r="M169" s="58">
        <v>3.27</v>
      </c>
      <c r="N169" s="58">
        <v>1.98</v>
      </c>
      <c r="O169" s="58"/>
      <c r="P169" s="58"/>
      <c r="Q169" s="58">
        <v>9.4100000000000108</v>
      </c>
      <c r="S169" s="58">
        <v>40.58</v>
      </c>
      <c r="T169" s="58">
        <v>3.23</v>
      </c>
      <c r="U169" s="58">
        <v>13.12</v>
      </c>
      <c r="V169" s="58">
        <v>11.65</v>
      </c>
      <c r="W169" s="58">
        <v>0.13</v>
      </c>
      <c r="X169" s="58">
        <v>13.86</v>
      </c>
      <c r="Y169" s="58">
        <v>11.18</v>
      </c>
      <c r="Z169" s="58">
        <v>3.01</v>
      </c>
      <c r="AA169" s="58">
        <v>0.65</v>
      </c>
      <c r="AB169" s="58"/>
      <c r="AD169" s="59"/>
      <c r="AE169" s="60"/>
      <c r="AF169" s="61"/>
      <c r="AG169" s="59"/>
      <c r="AH169" s="59"/>
      <c r="AI169" s="59"/>
      <c r="AJ169" s="60"/>
      <c r="AK169" s="62"/>
      <c r="AL169" s="62"/>
      <c r="AM169" s="62"/>
      <c r="AN169" s="62"/>
      <c r="AO169" s="62"/>
      <c r="AP169" s="62"/>
      <c r="AQ169" s="63"/>
      <c r="AR169" s="62"/>
      <c r="AS169" s="62"/>
      <c r="AT169" s="63"/>
      <c r="AU169" s="59"/>
      <c r="AV169" s="59"/>
      <c r="AW169" s="59"/>
      <c r="AX169" s="59"/>
      <c r="AY169" s="59"/>
      <c r="AZ169" s="59"/>
      <c r="BA169" s="60"/>
      <c r="BB169" s="64"/>
      <c r="BC169" s="64"/>
      <c r="BD169" s="59"/>
      <c r="BE169" s="59"/>
      <c r="BF169" s="59"/>
      <c r="BG169" s="59"/>
      <c r="BH169" s="59"/>
      <c r="BI169" s="59"/>
      <c r="BJ169" s="59"/>
      <c r="BK169" s="59"/>
      <c r="BL169" s="57"/>
      <c r="BM169" s="57"/>
      <c r="BN169" s="57"/>
      <c r="BO169" s="57"/>
      <c r="BP169" s="57"/>
      <c r="BQ169" s="57"/>
      <c r="BR169" s="57"/>
      <c r="BS169" s="57"/>
      <c r="BT169" s="57"/>
      <c r="BU169" s="57"/>
      <c r="BV169" s="57"/>
      <c r="BW169" s="57"/>
      <c r="BX169" s="57"/>
      <c r="CA169" s="57"/>
      <c r="CB169" s="57"/>
      <c r="CC169" s="57"/>
      <c r="CD169" s="57"/>
      <c r="CE169" s="57"/>
      <c r="CF169" s="57"/>
      <c r="CG169" s="57"/>
      <c r="CH169" s="57"/>
      <c r="CI169" s="57"/>
      <c r="CJ169" s="57"/>
      <c r="CK169" s="57"/>
      <c r="CL169" s="57"/>
      <c r="CP169"/>
      <c r="CQ169"/>
      <c r="CR169"/>
      <c r="CS169"/>
      <c r="CT169"/>
      <c r="CU169"/>
      <c r="CV169"/>
      <c r="CW169"/>
      <c r="CX169"/>
      <c r="CY169"/>
      <c r="CZ169"/>
      <c r="EM169" s="57"/>
      <c r="EN169" s="57"/>
      <c r="EO169" s="57"/>
      <c r="EP169" s="57"/>
      <c r="EQ169" s="57"/>
      <c r="ER169" s="57"/>
      <c r="ES169" s="57"/>
      <c r="ET169" s="57"/>
      <c r="EU169" s="57"/>
      <c r="EV169" s="57"/>
      <c r="EW169" s="57"/>
      <c r="FG169" s="65"/>
      <c r="FH169" s="65"/>
      <c r="FL169" s="57"/>
      <c r="FX169" s="57"/>
      <c r="FY169" s="57"/>
      <c r="FZ169" s="57"/>
      <c r="GA169" s="66"/>
      <c r="GB169" s="66"/>
      <c r="GE169" s="66"/>
      <c r="GG169" s="57"/>
    </row>
    <row r="170" spans="1:189" s="56" customFormat="1" ht="18" customHeight="1" x14ac:dyDescent="0.3">
      <c r="A170" s="56" t="s">
        <v>1052</v>
      </c>
      <c r="B170" s="56" t="s">
        <v>1021</v>
      </c>
      <c r="C170" s="57">
        <v>1025</v>
      </c>
      <c r="D170" s="57">
        <v>7</v>
      </c>
      <c r="E170" s="56">
        <f t="shared" si="2"/>
        <v>1298.1500000000001</v>
      </c>
      <c r="F170" s="58">
        <v>56.64</v>
      </c>
      <c r="G170" s="58">
        <v>0.74</v>
      </c>
      <c r="H170" s="58">
        <v>17.03</v>
      </c>
      <c r="I170" s="58">
        <v>7.7</v>
      </c>
      <c r="J170" s="58">
        <v>0.17</v>
      </c>
      <c r="K170" s="58">
        <v>2.09</v>
      </c>
      <c r="L170" s="58">
        <v>4.6399999999999997</v>
      </c>
      <c r="M170" s="58">
        <v>5</v>
      </c>
      <c r="N170" s="58">
        <v>2.06</v>
      </c>
      <c r="O170" s="58"/>
      <c r="P170" s="58"/>
      <c r="Q170" s="58">
        <v>3.9299999999999926</v>
      </c>
      <c r="S170" s="58">
        <v>41.46</v>
      </c>
      <c r="T170" s="58">
        <v>3.36</v>
      </c>
      <c r="U170" s="58">
        <v>13.39</v>
      </c>
      <c r="V170" s="58">
        <v>13.11</v>
      </c>
      <c r="W170" s="58">
        <v>0.15</v>
      </c>
      <c r="X170" s="58">
        <v>12.63</v>
      </c>
      <c r="Y170" s="58">
        <v>10.79</v>
      </c>
      <c r="Z170" s="58">
        <v>2.9</v>
      </c>
      <c r="AA170" s="58">
        <v>0.74</v>
      </c>
      <c r="AB170" s="58"/>
      <c r="AD170" s="59"/>
      <c r="AE170" s="60"/>
      <c r="AF170" s="61"/>
      <c r="AG170" s="59"/>
      <c r="AH170" s="59"/>
      <c r="AI170" s="59"/>
      <c r="AJ170" s="60"/>
      <c r="AK170" s="62"/>
      <c r="AL170" s="62"/>
      <c r="AM170" s="62"/>
      <c r="AN170" s="62"/>
      <c r="AO170" s="62"/>
      <c r="AP170" s="62"/>
      <c r="AQ170" s="63"/>
      <c r="AR170" s="62"/>
      <c r="AS170" s="62"/>
      <c r="AT170" s="63"/>
      <c r="AU170" s="59"/>
      <c r="AV170" s="59"/>
      <c r="AW170" s="59"/>
      <c r="AX170" s="59"/>
      <c r="AY170" s="59"/>
      <c r="AZ170" s="59"/>
      <c r="BA170" s="60"/>
      <c r="BB170" s="64"/>
      <c r="BC170" s="64"/>
      <c r="BD170" s="59"/>
      <c r="BE170" s="59"/>
      <c r="BF170" s="59"/>
      <c r="BG170" s="59"/>
      <c r="BH170" s="59"/>
      <c r="BI170" s="59"/>
      <c r="BJ170" s="59"/>
      <c r="BK170" s="59"/>
      <c r="BL170" s="57"/>
      <c r="BM170" s="57"/>
      <c r="BN170" s="57"/>
      <c r="BO170" s="57"/>
      <c r="BP170" s="57"/>
      <c r="BQ170" s="57"/>
      <c r="BR170" s="57"/>
      <c r="BS170" s="57"/>
      <c r="BT170" s="57"/>
      <c r="BU170" s="57"/>
      <c r="BV170" s="57"/>
      <c r="BW170" s="57"/>
      <c r="BX170" s="57"/>
      <c r="CA170" s="57"/>
      <c r="CB170" s="57"/>
      <c r="CC170" s="57"/>
      <c r="CD170" s="57"/>
      <c r="CE170" s="57"/>
      <c r="CF170" s="57"/>
      <c r="CG170" s="57"/>
      <c r="CH170" s="57"/>
      <c r="CI170" s="57"/>
      <c r="CJ170" s="57"/>
      <c r="CK170" s="57"/>
      <c r="CL170" s="57"/>
      <c r="CP170"/>
      <c r="CQ170"/>
      <c r="CR170"/>
      <c r="CS170"/>
      <c r="CT170"/>
      <c r="CU170"/>
      <c r="CV170"/>
      <c r="CW170"/>
      <c r="CX170"/>
      <c r="CY170"/>
      <c r="CZ170"/>
      <c r="EM170" s="57"/>
      <c r="EN170" s="57"/>
      <c r="EO170" s="57"/>
      <c r="EP170" s="57"/>
      <c r="EQ170" s="57"/>
      <c r="ER170" s="57"/>
      <c r="ES170" s="57"/>
      <c r="ET170" s="57"/>
      <c r="EU170" s="57"/>
      <c r="EV170" s="57"/>
      <c r="EW170" s="57"/>
      <c r="FG170" s="65"/>
      <c r="FH170" s="65"/>
      <c r="FL170" s="57"/>
      <c r="FX170" s="57"/>
      <c r="FY170" s="57"/>
      <c r="FZ170" s="57"/>
      <c r="GA170" s="66"/>
      <c r="GB170" s="66"/>
      <c r="GE170" s="66"/>
      <c r="GG170" s="57"/>
    </row>
    <row r="171" spans="1:189" s="56" customFormat="1" ht="18" customHeight="1" x14ac:dyDescent="0.3">
      <c r="A171" s="56" t="s">
        <v>1052</v>
      </c>
      <c r="B171" s="56" t="s">
        <v>1021</v>
      </c>
      <c r="C171" s="57">
        <v>1025</v>
      </c>
      <c r="D171" s="57">
        <v>7</v>
      </c>
      <c r="E171" s="56">
        <f t="shared" si="2"/>
        <v>1298.1500000000001</v>
      </c>
      <c r="F171" s="58">
        <v>55.89</v>
      </c>
      <c r="G171" s="58">
        <v>1.21</v>
      </c>
      <c r="H171" s="58">
        <v>18.04</v>
      </c>
      <c r="I171" s="58">
        <v>4.72</v>
      </c>
      <c r="J171" s="58">
        <v>0.14000000000000001</v>
      </c>
      <c r="K171" s="58">
        <v>3.13</v>
      </c>
      <c r="L171" s="58">
        <v>5.81</v>
      </c>
      <c r="M171" s="58">
        <v>4.7699999999999996</v>
      </c>
      <c r="N171" s="58">
        <v>1.9</v>
      </c>
      <c r="O171" s="58"/>
      <c r="P171" s="58"/>
      <c r="Q171" s="58">
        <v>4.3900000000000006</v>
      </c>
      <c r="S171" s="58">
        <v>41.39</v>
      </c>
      <c r="T171" s="58">
        <v>3.41</v>
      </c>
      <c r="U171" s="58">
        <v>13.33</v>
      </c>
      <c r="V171" s="58">
        <v>12.07</v>
      </c>
      <c r="W171" s="58">
        <v>0.14000000000000001</v>
      </c>
      <c r="X171" s="58">
        <v>13.34</v>
      </c>
      <c r="Y171" s="58">
        <v>11.02</v>
      </c>
      <c r="Z171" s="58">
        <v>2.96</v>
      </c>
      <c r="AA171" s="58">
        <v>0.6</v>
      </c>
      <c r="AB171" s="58"/>
      <c r="AD171" s="59"/>
      <c r="AE171" s="60"/>
      <c r="AF171" s="61"/>
      <c r="AG171" s="59"/>
      <c r="AH171" s="59"/>
      <c r="AI171" s="59"/>
      <c r="AJ171" s="60"/>
      <c r="AK171" s="62"/>
      <c r="AL171" s="62"/>
      <c r="AM171" s="62"/>
      <c r="AN171" s="62"/>
      <c r="AO171" s="62"/>
      <c r="AP171" s="62"/>
      <c r="AQ171" s="63"/>
      <c r="AR171" s="62"/>
      <c r="AS171" s="62"/>
      <c r="AT171" s="63"/>
      <c r="AU171" s="59"/>
      <c r="AV171" s="59"/>
      <c r="AW171" s="59"/>
      <c r="AX171" s="59"/>
      <c r="AY171" s="59"/>
      <c r="AZ171" s="59"/>
      <c r="BA171" s="60"/>
      <c r="BB171" s="64"/>
      <c r="BC171" s="64"/>
      <c r="BD171" s="59"/>
      <c r="BE171" s="59"/>
      <c r="BF171" s="59"/>
      <c r="BG171" s="59"/>
      <c r="BH171" s="59"/>
      <c r="BI171" s="59"/>
      <c r="BJ171" s="59"/>
      <c r="BK171" s="59"/>
      <c r="BL171" s="57"/>
      <c r="BM171" s="57"/>
      <c r="BN171" s="57"/>
      <c r="BO171" s="57"/>
      <c r="BP171" s="57"/>
      <c r="BQ171" s="57"/>
      <c r="BR171" s="57"/>
      <c r="BS171" s="57"/>
      <c r="BT171" s="57"/>
      <c r="BU171" s="57"/>
      <c r="BV171" s="57"/>
      <c r="BW171" s="57"/>
      <c r="BX171" s="57"/>
      <c r="CA171" s="57"/>
      <c r="CB171" s="57"/>
      <c r="CC171" s="57"/>
      <c r="CD171" s="57"/>
      <c r="CE171" s="57"/>
      <c r="CF171" s="57"/>
      <c r="CG171" s="57"/>
      <c r="CH171" s="57"/>
      <c r="CI171" s="57"/>
      <c r="CJ171" s="57"/>
      <c r="CK171" s="57"/>
      <c r="CL171" s="57"/>
      <c r="CP171"/>
      <c r="CQ171"/>
      <c r="CR171"/>
      <c r="CS171"/>
      <c r="CT171"/>
      <c r="CU171"/>
      <c r="CV171"/>
      <c r="CW171"/>
      <c r="CX171"/>
      <c r="CY171"/>
      <c r="CZ171"/>
      <c r="EM171" s="57"/>
      <c r="EN171" s="57"/>
      <c r="EO171" s="57"/>
      <c r="EP171" s="57"/>
      <c r="EQ171" s="57"/>
      <c r="ER171" s="57"/>
      <c r="ES171" s="57"/>
      <c r="ET171" s="57"/>
      <c r="EU171" s="57"/>
      <c r="EV171" s="57"/>
      <c r="EW171" s="57"/>
      <c r="FG171" s="65"/>
      <c r="FH171" s="65"/>
      <c r="FL171" s="57"/>
      <c r="FX171" s="57"/>
      <c r="FY171" s="57"/>
      <c r="FZ171" s="57"/>
      <c r="GA171" s="66"/>
      <c r="GB171" s="66"/>
      <c r="GE171" s="66"/>
      <c r="GG171" s="57"/>
    </row>
    <row r="172" spans="1:189" s="56" customFormat="1" ht="18" customHeight="1" x14ac:dyDescent="0.3">
      <c r="A172" s="56" t="s">
        <v>1052</v>
      </c>
      <c r="B172" s="56" t="s">
        <v>1021</v>
      </c>
      <c r="C172" s="57">
        <v>1025</v>
      </c>
      <c r="D172" s="57">
        <v>7</v>
      </c>
      <c r="E172" s="56">
        <f t="shared" si="2"/>
        <v>1298.1500000000001</v>
      </c>
      <c r="F172" s="58">
        <v>54.98</v>
      </c>
      <c r="G172" s="58">
        <v>0.65</v>
      </c>
      <c r="H172" s="58">
        <v>17.98</v>
      </c>
      <c r="I172" s="58">
        <v>5.93</v>
      </c>
      <c r="J172" s="58">
        <v>0.14000000000000001</v>
      </c>
      <c r="K172" s="58">
        <v>1.47</v>
      </c>
      <c r="L172" s="58">
        <v>2.75</v>
      </c>
      <c r="M172" s="58">
        <v>6.83</v>
      </c>
      <c r="N172" s="58">
        <v>4.29</v>
      </c>
      <c r="O172" s="58"/>
      <c r="P172" s="58"/>
      <c r="Q172" s="58">
        <v>4.980000000000004</v>
      </c>
      <c r="S172" s="58">
        <v>40.36</v>
      </c>
      <c r="T172" s="58">
        <v>5.3</v>
      </c>
      <c r="U172" s="58">
        <v>13.02</v>
      </c>
      <c r="V172" s="58">
        <v>12.94</v>
      </c>
      <c r="W172" s="58">
        <v>0.14000000000000001</v>
      </c>
      <c r="X172" s="58">
        <v>11.26</v>
      </c>
      <c r="Y172" s="58">
        <v>10.67</v>
      </c>
      <c r="Z172" s="58">
        <v>2.97</v>
      </c>
      <c r="AA172" s="58">
        <v>1.1299999999999999</v>
      </c>
      <c r="AB172" s="58"/>
      <c r="AD172" s="59"/>
      <c r="AE172" s="60"/>
      <c r="AF172" s="61"/>
      <c r="AG172" s="59"/>
      <c r="AH172" s="59"/>
      <c r="AI172" s="59"/>
      <c r="AJ172" s="60"/>
      <c r="AK172" s="62"/>
      <c r="AL172" s="62"/>
      <c r="AM172" s="62"/>
      <c r="AN172" s="62"/>
      <c r="AO172" s="62"/>
      <c r="AP172" s="62"/>
      <c r="AQ172" s="63"/>
      <c r="AR172" s="62"/>
      <c r="AS172" s="62"/>
      <c r="AT172" s="63"/>
      <c r="AU172" s="59"/>
      <c r="AV172" s="59"/>
      <c r="AW172" s="59"/>
      <c r="AX172" s="59"/>
      <c r="AY172" s="59"/>
      <c r="AZ172" s="59"/>
      <c r="BA172" s="60"/>
      <c r="BB172" s="64"/>
      <c r="BC172" s="64"/>
      <c r="BD172" s="59"/>
      <c r="BE172" s="59"/>
      <c r="BF172" s="59"/>
      <c r="BG172" s="59"/>
      <c r="BH172" s="59"/>
      <c r="BI172" s="59"/>
      <c r="BJ172" s="59"/>
      <c r="BK172" s="59"/>
      <c r="BL172" s="57"/>
      <c r="BM172" s="57"/>
      <c r="BN172" s="57"/>
      <c r="BO172" s="57"/>
      <c r="BP172" s="57"/>
      <c r="BQ172" s="57"/>
      <c r="BR172" s="57"/>
      <c r="BS172" s="57"/>
      <c r="BT172" s="57"/>
      <c r="BU172" s="57"/>
      <c r="BV172" s="57"/>
      <c r="BW172" s="57"/>
      <c r="BX172" s="57"/>
      <c r="CA172" s="57"/>
      <c r="CB172" s="57"/>
      <c r="CC172" s="57"/>
      <c r="CD172" s="57"/>
      <c r="CE172" s="57"/>
      <c r="CF172" s="57"/>
      <c r="CG172" s="57"/>
      <c r="CH172" s="57"/>
      <c r="CI172" s="57"/>
      <c r="CJ172" s="57"/>
      <c r="CK172" s="57"/>
      <c r="CL172" s="57"/>
      <c r="CP172"/>
      <c r="CQ172"/>
      <c r="CR172"/>
      <c r="CS172"/>
      <c r="CT172"/>
      <c r="CU172"/>
      <c r="CV172"/>
      <c r="CW172"/>
      <c r="CX172"/>
      <c r="CY172"/>
      <c r="CZ172"/>
      <c r="EM172" s="57"/>
      <c r="EN172" s="57"/>
      <c r="EO172" s="57"/>
      <c r="EP172" s="57"/>
      <c r="EQ172" s="57"/>
      <c r="ER172" s="57"/>
      <c r="ES172" s="57"/>
      <c r="ET172" s="57"/>
      <c r="EU172" s="57"/>
      <c r="EV172" s="57"/>
      <c r="EW172" s="57"/>
      <c r="FG172" s="65"/>
      <c r="FH172" s="65"/>
      <c r="FL172" s="57"/>
      <c r="FX172" s="57"/>
      <c r="FY172" s="57"/>
      <c r="FZ172" s="57"/>
      <c r="GA172" s="66"/>
      <c r="GB172" s="66"/>
      <c r="GE172" s="66"/>
      <c r="GG172" s="57"/>
    </row>
    <row r="173" spans="1:189" s="56" customFormat="1" ht="18" customHeight="1" x14ac:dyDescent="0.3">
      <c r="A173" s="56" t="s">
        <v>1052</v>
      </c>
      <c r="B173" s="56" t="s">
        <v>1021</v>
      </c>
      <c r="C173" s="57">
        <v>1025</v>
      </c>
      <c r="D173" s="57">
        <v>7</v>
      </c>
      <c r="E173" s="56">
        <f t="shared" si="2"/>
        <v>1298.1500000000001</v>
      </c>
      <c r="F173" s="58">
        <v>58.66</v>
      </c>
      <c r="G173" s="58">
        <v>0.62</v>
      </c>
      <c r="H173" s="58">
        <v>17.82</v>
      </c>
      <c r="I173" s="58">
        <v>5.51</v>
      </c>
      <c r="J173" s="58">
        <v>0.11</v>
      </c>
      <c r="K173" s="58">
        <v>2.2799999999999998</v>
      </c>
      <c r="L173" s="58">
        <v>1.8</v>
      </c>
      <c r="M173" s="58">
        <v>6.75</v>
      </c>
      <c r="N173" s="58">
        <v>4.92</v>
      </c>
      <c r="O173" s="58"/>
      <c r="P173" s="58"/>
      <c r="Q173" s="58">
        <v>1.5300000000000011</v>
      </c>
      <c r="S173" s="58">
        <v>42.1</v>
      </c>
      <c r="T173" s="58">
        <v>4.46</v>
      </c>
      <c r="U173" s="58">
        <v>11.35</v>
      </c>
      <c r="V173" s="58">
        <v>12.74</v>
      </c>
      <c r="W173" s="58">
        <v>0.17</v>
      </c>
      <c r="X173" s="58">
        <v>12.71</v>
      </c>
      <c r="Y173" s="58">
        <v>10.46</v>
      </c>
      <c r="Z173" s="58">
        <v>3.08</v>
      </c>
      <c r="AA173" s="58">
        <v>1.2</v>
      </c>
      <c r="AB173" s="58"/>
      <c r="AD173" s="59"/>
      <c r="AE173" s="60"/>
      <c r="AF173" s="61"/>
      <c r="AG173" s="59"/>
      <c r="AH173" s="59"/>
      <c r="AI173" s="59"/>
      <c r="AJ173" s="60"/>
      <c r="AK173" s="62"/>
      <c r="AL173" s="62"/>
      <c r="AM173" s="62"/>
      <c r="AN173" s="62"/>
      <c r="AO173" s="62"/>
      <c r="AP173" s="62"/>
      <c r="AQ173" s="63"/>
      <c r="AR173" s="62"/>
      <c r="AS173" s="62"/>
      <c r="AT173" s="63"/>
      <c r="AU173" s="59"/>
      <c r="AV173" s="59"/>
      <c r="AW173" s="59"/>
      <c r="AX173" s="59"/>
      <c r="AY173" s="59"/>
      <c r="AZ173" s="59"/>
      <c r="BA173" s="60"/>
      <c r="BB173" s="64"/>
      <c r="BC173" s="64"/>
      <c r="BD173" s="59"/>
      <c r="BE173" s="59"/>
      <c r="BF173" s="59"/>
      <c r="BG173" s="59"/>
      <c r="BH173" s="59"/>
      <c r="BI173" s="59"/>
      <c r="BJ173" s="59"/>
      <c r="BK173" s="59"/>
      <c r="BL173" s="57"/>
      <c r="BM173" s="57"/>
      <c r="BN173" s="57"/>
      <c r="BO173" s="57"/>
      <c r="BP173" s="57"/>
      <c r="BQ173" s="57"/>
      <c r="BR173" s="57"/>
      <c r="BS173" s="57"/>
      <c r="BT173" s="57"/>
      <c r="BU173" s="57"/>
      <c r="BV173" s="57"/>
      <c r="BW173" s="57"/>
      <c r="BX173" s="57"/>
      <c r="CA173" s="57"/>
      <c r="CB173" s="57"/>
      <c r="CC173" s="57"/>
      <c r="CD173" s="57"/>
      <c r="CE173" s="57"/>
      <c r="CF173" s="57"/>
      <c r="CG173" s="57"/>
      <c r="CH173" s="57"/>
      <c r="CI173" s="57"/>
      <c r="CJ173" s="57"/>
      <c r="CK173" s="57"/>
      <c r="CL173" s="57"/>
      <c r="CP173"/>
      <c r="CQ173"/>
      <c r="CR173"/>
      <c r="CS173"/>
      <c r="CT173"/>
      <c r="CU173"/>
      <c r="CV173"/>
      <c r="CW173"/>
      <c r="CX173"/>
      <c r="CY173"/>
      <c r="CZ173"/>
      <c r="EM173" s="57"/>
      <c r="EN173" s="57"/>
      <c r="EO173" s="57"/>
      <c r="EP173" s="57"/>
      <c r="EQ173" s="57"/>
      <c r="ER173" s="57"/>
      <c r="ES173" s="57"/>
      <c r="ET173" s="57"/>
      <c r="EU173" s="57"/>
      <c r="EV173" s="57"/>
      <c r="EW173" s="57"/>
      <c r="FG173" s="65"/>
      <c r="FH173" s="65"/>
      <c r="FL173" s="57"/>
      <c r="FX173" s="57"/>
      <c r="FY173" s="57"/>
      <c r="FZ173" s="57"/>
      <c r="GA173" s="66"/>
      <c r="GB173" s="66"/>
      <c r="GE173" s="66"/>
      <c r="GG173" s="57"/>
    </row>
    <row r="174" spans="1:189" s="56" customFormat="1" ht="18" customHeight="1" x14ac:dyDescent="0.3">
      <c r="A174" s="56" t="s">
        <v>1052</v>
      </c>
      <c r="B174" s="56" t="s">
        <v>1021</v>
      </c>
      <c r="C174" s="57">
        <v>1025</v>
      </c>
      <c r="D174" s="57">
        <v>7</v>
      </c>
      <c r="E174" s="56">
        <f t="shared" si="2"/>
        <v>1298.1500000000001</v>
      </c>
      <c r="F174" s="58">
        <v>57.22</v>
      </c>
      <c r="G174" s="58">
        <v>0.94</v>
      </c>
      <c r="H174" s="58">
        <v>19.88</v>
      </c>
      <c r="I174" s="58">
        <v>4.3600000000000003</v>
      </c>
      <c r="J174" s="58">
        <v>0.1</v>
      </c>
      <c r="K174" s="58">
        <v>1.69</v>
      </c>
      <c r="L174" s="58">
        <v>3.15</v>
      </c>
      <c r="M174" s="58">
        <v>6.91</v>
      </c>
      <c r="N174" s="58">
        <v>3.85</v>
      </c>
      <c r="O174" s="58"/>
      <c r="P174" s="58"/>
      <c r="Q174" s="58">
        <v>1.9000000000000199</v>
      </c>
      <c r="S174" s="58">
        <v>41.19</v>
      </c>
      <c r="T174" s="58">
        <v>4.6500000000000004</v>
      </c>
      <c r="U174" s="58">
        <v>12.66</v>
      </c>
      <c r="V174" s="58">
        <v>11.44</v>
      </c>
      <c r="W174" s="58">
        <v>0.16</v>
      </c>
      <c r="X174" s="58">
        <v>13.07</v>
      </c>
      <c r="Y174" s="58">
        <v>11.47</v>
      </c>
      <c r="Z174" s="58">
        <v>2.98</v>
      </c>
      <c r="AA174" s="58">
        <v>1.03</v>
      </c>
      <c r="AB174" s="58"/>
      <c r="AD174" s="59"/>
      <c r="AE174" s="60"/>
      <c r="AF174" s="61"/>
      <c r="AG174" s="59"/>
      <c r="AH174" s="59"/>
      <c r="AI174" s="59"/>
      <c r="AJ174" s="60"/>
      <c r="AK174" s="62"/>
      <c r="AL174" s="62"/>
      <c r="AM174" s="62"/>
      <c r="AN174" s="62"/>
      <c r="AO174" s="62"/>
      <c r="AP174" s="62"/>
      <c r="AQ174" s="63"/>
      <c r="AR174" s="62"/>
      <c r="AS174" s="62"/>
      <c r="AT174" s="63"/>
      <c r="AU174" s="59"/>
      <c r="AV174" s="59"/>
      <c r="AW174" s="59"/>
      <c r="AX174" s="59"/>
      <c r="AY174" s="59"/>
      <c r="AZ174" s="59"/>
      <c r="BA174" s="60"/>
      <c r="BB174" s="64"/>
      <c r="BC174" s="64"/>
      <c r="BD174" s="59"/>
      <c r="BE174" s="59"/>
      <c r="BF174" s="59"/>
      <c r="BG174" s="59"/>
      <c r="BH174" s="59"/>
      <c r="BI174" s="59"/>
      <c r="BJ174" s="59"/>
      <c r="BK174" s="59"/>
      <c r="BL174" s="57"/>
      <c r="BM174" s="57"/>
      <c r="BN174" s="57"/>
      <c r="BO174" s="57"/>
      <c r="BP174" s="57"/>
      <c r="BQ174" s="57"/>
      <c r="BR174" s="57"/>
      <c r="BS174" s="57"/>
      <c r="BT174" s="57"/>
      <c r="BU174" s="57"/>
      <c r="BV174" s="57"/>
      <c r="BW174" s="57"/>
      <c r="BX174" s="57"/>
      <c r="CA174" s="57"/>
      <c r="CB174" s="57"/>
      <c r="CC174" s="57"/>
      <c r="CD174" s="57"/>
      <c r="CE174" s="57"/>
      <c r="CF174" s="57"/>
      <c r="CG174" s="57"/>
      <c r="CH174" s="57"/>
      <c r="CI174" s="57"/>
      <c r="CJ174" s="57"/>
      <c r="CK174" s="57"/>
      <c r="CL174" s="57"/>
      <c r="CP174"/>
      <c r="CQ174"/>
      <c r="CR174"/>
      <c r="CS174"/>
      <c r="CT174"/>
      <c r="CU174"/>
      <c r="CV174"/>
      <c r="CW174"/>
      <c r="CX174"/>
      <c r="CY174"/>
      <c r="CZ174"/>
      <c r="EM174" s="57"/>
      <c r="EN174" s="57"/>
      <c r="EO174" s="57"/>
      <c r="EP174" s="57"/>
      <c r="EQ174" s="57"/>
      <c r="ER174" s="57"/>
      <c r="ES174" s="57"/>
      <c r="ET174" s="57"/>
      <c r="EU174" s="57"/>
      <c r="EV174" s="57"/>
      <c r="EW174" s="57"/>
      <c r="FG174" s="65"/>
      <c r="FH174" s="65"/>
      <c r="FL174" s="57"/>
      <c r="FX174" s="57"/>
      <c r="FY174" s="57"/>
      <c r="FZ174" s="57"/>
      <c r="GA174" s="66"/>
      <c r="GB174" s="66"/>
      <c r="GE174" s="66"/>
      <c r="GG174" s="57"/>
    </row>
    <row r="175" spans="1:189" s="56" customFormat="1" ht="18" customHeight="1" x14ac:dyDescent="0.3">
      <c r="A175" s="56" t="s">
        <v>1041</v>
      </c>
      <c r="B175" s="56" t="s">
        <v>1021</v>
      </c>
      <c r="C175" s="57">
        <v>900</v>
      </c>
      <c r="D175" s="57">
        <v>7</v>
      </c>
      <c r="E175" s="56">
        <f t="shared" si="2"/>
        <v>1173.1500000000001</v>
      </c>
      <c r="F175" s="58">
        <v>73.599999999999994</v>
      </c>
      <c r="G175" s="58">
        <v>0.47</v>
      </c>
      <c r="H175" s="58">
        <v>14.5</v>
      </c>
      <c r="I175" s="58">
        <v>1.72</v>
      </c>
      <c r="J175" s="58">
        <v>0.09</v>
      </c>
      <c r="K175" s="58">
        <v>0.5</v>
      </c>
      <c r="L175" s="58">
        <v>2.78</v>
      </c>
      <c r="M175" s="58">
        <v>2.27</v>
      </c>
      <c r="N175" s="58">
        <v>3.79</v>
      </c>
      <c r="O175" s="58"/>
      <c r="P175" s="58"/>
      <c r="Q175" s="58">
        <v>2.5</v>
      </c>
      <c r="S175" s="58">
        <v>46.8</v>
      </c>
      <c r="T175" s="58">
        <v>1.43</v>
      </c>
      <c r="U175" s="58">
        <v>7.1</v>
      </c>
      <c r="V175" s="58">
        <v>14.8</v>
      </c>
      <c r="W175" s="58">
        <v>0.68</v>
      </c>
      <c r="X175" s="58">
        <v>13.7</v>
      </c>
      <c r="Y175" s="58">
        <v>11.8</v>
      </c>
      <c r="Z175" s="58">
        <v>0.82</v>
      </c>
      <c r="AA175" s="58">
        <v>0.7</v>
      </c>
      <c r="AB175" s="58"/>
      <c r="AD175" s="59"/>
      <c r="AE175" s="60"/>
      <c r="AF175" s="61"/>
      <c r="AG175" s="59"/>
      <c r="AH175" s="59"/>
      <c r="AI175" s="59"/>
      <c r="AJ175" s="60"/>
      <c r="AK175" s="62"/>
      <c r="AL175" s="62"/>
      <c r="AM175" s="62"/>
      <c r="AN175" s="62"/>
      <c r="AO175" s="62"/>
      <c r="AP175" s="62"/>
      <c r="AQ175" s="63"/>
      <c r="AR175" s="62"/>
      <c r="AS175" s="62"/>
      <c r="AT175" s="63"/>
      <c r="AU175" s="59"/>
      <c r="AV175" s="59"/>
      <c r="AW175" s="59"/>
      <c r="AX175" s="59"/>
      <c r="AY175" s="59"/>
      <c r="AZ175" s="59"/>
      <c r="BA175" s="60"/>
      <c r="BB175" s="64"/>
      <c r="BC175" s="64"/>
      <c r="BD175" s="59"/>
      <c r="BE175" s="59"/>
      <c r="BF175" s="59"/>
      <c r="BG175" s="59"/>
      <c r="BH175" s="59"/>
      <c r="BI175" s="59"/>
      <c r="BJ175" s="59"/>
      <c r="BK175" s="59"/>
      <c r="BL175" s="57"/>
      <c r="BM175" s="57"/>
      <c r="BN175" s="57"/>
      <c r="BO175" s="57"/>
      <c r="BP175" s="57"/>
      <c r="BQ175" s="57"/>
      <c r="BR175" s="57"/>
      <c r="BS175" s="57"/>
      <c r="BT175" s="57"/>
      <c r="BU175" s="57"/>
      <c r="BV175" s="57"/>
      <c r="BW175" s="57"/>
      <c r="BX175" s="57"/>
      <c r="CA175" s="57"/>
      <c r="CB175" s="57"/>
      <c r="CC175" s="57"/>
      <c r="CD175" s="57"/>
      <c r="CE175" s="57"/>
      <c r="CF175" s="57"/>
      <c r="CG175" s="57"/>
      <c r="CH175" s="57"/>
      <c r="CI175" s="57"/>
      <c r="CJ175" s="57"/>
      <c r="CK175" s="57"/>
      <c r="CL175" s="57"/>
      <c r="CP175"/>
      <c r="CQ175"/>
      <c r="CR175"/>
      <c r="CS175"/>
      <c r="CT175"/>
      <c r="CU175"/>
      <c r="CV175"/>
      <c r="CW175"/>
      <c r="CX175"/>
      <c r="CY175"/>
      <c r="CZ175"/>
      <c r="EM175" s="57"/>
      <c r="EN175" s="57"/>
      <c r="EO175" s="57"/>
      <c r="EP175" s="57"/>
      <c r="EQ175" s="57"/>
      <c r="ER175" s="57"/>
      <c r="ES175" s="57"/>
      <c r="ET175" s="57"/>
      <c r="EU175" s="57"/>
      <c r="EV175" s="57"/>
      <c r="EW175" s="57"/>
      <c r="FG175" s="65"/>
      <c r="FH175" s="65"/>
      <c r="FL175" s="57"/>
      <c r="FX175" s="57"/>
      <c r="FY175" s="57"/>
      <c r="FZ175" s="57"/>
      <c r="GA175" s="66"/>
      <c r="GB175" s="66"/>
      <c r="GE175" s="66"/>
      <c r="GG175" s="57"/>
    </row>
    <row r="176" spans="1:189" s="56" customFormat="1" ht="18" customHeight="1" x14ac:dyDescent="0.3">
      <c r="A176" s="56" t="s">
        <v>1053</v>
      </c>
      <c r="B176" s="56" t="s">
        <v>1021</v>
      </c>
      <c r="C176" s="57">
        <v>825</v>
      </c>
      <c r="D176" s="57">
        <v>7</v>
      </c>
      <c r="E176" s="56">
        <f t="shared" si="2"/>
        <v>1098.1500000000001</v>
      </c>
      <c r="F176" s="68">
        <v>73.754699999999985</v>
      </c>
      <c r="G176" s="68">
        <v>0.19780000000000003</v>
      </c>
      <c r="H176" s="68">
        <v>14.366399999999999</v>
      </c>
      <c r="I176" s="68">
        <v>1.7617499999999999</v>
      </c>
      <c r="J176" s="68">
        <v>3.2800000000000003E-2</v>
      </c>
      <c r="K176" s="68">
        <v>0.47080000000000011</v>
      </c>
      <c r="L176" s="68">
        <v>2.5455999999999999</v>
      </c>
      <c r="M176" s="68">
        <v>2.7511000000000001</v>
      </c>
      <c r="N176" s="68">
        <v>3.9721499999999992</v>
      </c>
      <c r="O176" s="58"/>
      <c r="P176" s="68">
        <v>7.2250000000000009E-2</v>
      </c>
      <c r="Q176" s="58">
        <v>5.3769999999999998</v>
      </c>
      <c r="S176" s="70">
        <v>46.652000000000001</v>
      </c>
      <c r="T176" s="70">
        <v>1.65</v>
      </c>
      <c r="U176" s="70">
        <v>9.1660000000000004</v>
      </c>
      <c r="V176" s="70">
        <v>15.074999999999999</v>
      </c>
      <c r="W176" s="70">
        <v>0.26700000000000002</v>
      </c>
      <c r="X176" s="70">
        <v>12.4</v>
      </c>
      <c r="Y176" s="70">
        <v>10.914</v>
      </c>
      <c r="Z176" s="70">
        <v>1.3680000000000001</v>
      </c>
      <c r="AA176" s="70">
        <v>0.628</v>
      </c>
      <c r="AB176" s="70">
        <v>4.5999999999999999E-2</v>
      </c>
      <c r="AD176" s="59"/>
      <c r="AE176" s="60"/>
      <c r="AF176" s="61"/>
      <c r="AG176" s="59"/>
      <c r="AH176" s="59"/>
      <c r="AI176" s="59"/>
      <c r="AJ176" s="60"/>
      <c r="AK176" s="62"/>
      <c r="AL176" s="62"/>
      <c r="AM176" s="62"/>
      <c r="AN176" s="62"/>
      <c r="AO176" s="62"/>
      <c r="AP176" s="62"/>
      <c r="AQ176" s="63"/>
      <c r="AR176" s="62"/>
      <c r="AS176" s="62"/>
      <c r="AT176" s="63"/>
      <c r="AU176" s="59"/>
      <c r="AV176" s="59"/>
      <c r="AW176" s="59"/>
      <c r="AX176" s="59"/>
      <c r="AY176" s="59"/>
      <c r="AZ176" s="59"/>
      <c r="BA176" s="60"/>
      <c r="BB176" s="64"/>
      <c r="BC176" s="64"/>
      <c r="BD176" s="59"/>
      <c r="BE176" s="59"/>
      <c r="BF176" s="59"/>
      <c r="BG176" s="59"/>
      <c r="BH176" s="59"/>
      <c r="BI176" s="59"/>
      <c r="BJ176" s="59"/>
      <c r="BK176" s="59"/>
      <c r="BL176" s="57"/>
      <c r="BM176" s="57"/>
      <c r="BN176" s="57"/>
      <c r="BO176" s="57"/>
      <c r="BP176" s="57"/>
      <c r="BQ176" s="57"/>
      <c r="BR176" s="57"/>
      <c r="BS176" s="57"/>
      <c r="BT176" s="57"/>
      <c r="BU176" s="57"/>
      <c r="BV176" s="57"/>
      <c r="BW176" s="57"/>
      <c r="BX176" s="57"/>
      <c r="CA176" s="57"/>
      <c r="CB176" s="57"/>
      <c r="CC176" s="57"/>
      <c r="CD176" s="57"/>
      <c r="CE176" s="57"/>
      <c r="CF176" s="57"/>
      <c r="CG176" s="57"/>
      <c r="CH176" s="57"/>
      <c r="CI176" s="57"/>
      <c r="CJ176" s="57"/>
      <c r="CK176" s="57"/>
      <c r="CL176" s="57"/>
      <c r="CP176"/>
      <c r="CQ176"/>
      <c r="CR176"/>
      <c r="CS176"/>
      <c r="CT176"/>
      <c r="CU176"/>
      <c r="CV176"/>
      <c r="CW176"/>
      <c r="CX176"/>
      <c r="CY176"/>
      <c r="CZ176"/>
      <c r="EM176" s="57"/>
      <c r="EN176" s="57"/>
      <c r="EO176" s="57"/>
      <c r="EP176" s="57"/>
      <c r="EQ176" s="57"/>
      <c r="ER176" s="57"/>
      <c r="ES176" s="57"/>
      <c r="ET176" s="57"/>
      <c r="EU176" s="57"/>
      <c r="EV176" s="57"/>
      <c r="EW176" s="57"/>
      <c r="FG176" s="65"/>
      <c r="FH176" s="65"/>
      <c r="FL176" s="57"/>
      <c r="FX176" s="57"/>
      <c r="FY176" s="57"/>
      <c r="FZ176" s="57"/>
      <c r="GA176" s="66"/>
      <c r="GB176" s="66"/>
      <c r="GE176" s="66"/>
      <c r="GG176" s="57"/>
    </row>
    <row r="177" spans="1:189" s="56" customFormat="1" ht="18" customHeight="1" x14ac:dyDescent="0.3">
      <c r="A177" s="56" t="s">
        <v>1053</v>
      </c>
      <c r="B177" s="56" t="s">
        <v>1021</v>
      </c>
      <c r="C177" s="57">
        <v>925</v>
      </c>
      <c r="D177" s="57">
        <v>7</v>
      </c>
      <c r="E177" s="56">
        <f t="shared" si="2"/>
        <v>1198.1500000000001</v>
      </c>
      <c r="F177" s="68">
        <v>63.466866666666675</v>
      </c>
      <c r="G177" s="68">
        <v>0.77706666666666657</v>
      </c>
      <c r="H177" s="68">
        <v>17.348933333333331</v>
      </c>
      <c r="I177" s="68">
        <v>5.3448000000000002</v>
      </c>
      <c r="J177" s="68">
        <v>0.12079999999999998</v>
      </c>
      <c r="K177" s="68">
        <v>1.3979333333333333</v>
      </c>
      <c r="L177" s="68">
        <v>4.6241999999999992</v>
      </c>
      <c r="M177" s="68">
        <v>3.469066666666667</v>
      </c>
      <c r="N177" s="68">
        <v>3.0552000000000001</v>
      </c>
      <c r="O177" s="58"/>
      <c r="P177" s="68">
        <v>0.31506666666666672</v>
      </c>
      <c r="Q177" s="58">
        <v>4.4065151515151513</v>
      </c>
      <c r="S177" s="70">
        <v>41.622999999999998</v>
      </c>
      <c r="T177" s="70">
        <v>3.92</v>
      </c>
      <c r="U177" s="70">
        <v>11.858000000000001</v>
      </c>
      <c r="V177" s="70">
        <v>16.388999999999999</v>
      </c>
      <c r="W177" s="70">
        <v>0.222</v>
      </c>
      <c r="X177" s="70">
        <v>11.211</v>
      </c>
      <c r="Y177" s="70">
        <v>10.223000000000001</v>
      </c>
      <c r="Z177" s="70">
        <v>2.1259999999999999</v>
      </c>
      <c r="AA177" s="70">
        <v>0.77200000000000002</v>
      </c>
      <c r="AB177" s="70">
        <v>3.4000000000000002E-2</v>
      </c>
      <c r="AD177" s="59"/>
      <c r="AE177" s="60"/>
      <c r="AF177" s="61"/>
      <c r="AG177" s="59"/>
      <c r="AH177" s="59"/>
      <c r="AI177" s="59"/>
      <c r="AJ177" s="60"/>
      <c r="AK177" s="62"/>
      <c r="AL177" s="62"/>
      <c r="AM177" s="62"/>
      <c r="AN177" s="62"/>
      <c r="AO177" s="62"/>
      <c r="AP177" s="62"/>
      <c r="AQ177" s="63"/>
      <c r="AR177" s="62"/>
      <c r="AS177" s="62"/>
      <c r="AT177" s="63"/>
      <c r="AU177" s="59"/>
      <c r="AV177" s="59"/>
      <c r="AW177" s="59"/>
      <c r="AX177" s="59"/>
      <c r="AY177" s="59"/>
      <c r="AZ177" s="59"/>
      <c r="BA177" s="60"/>
      <c r="BB177" s="64"/>
      <c r="BC177" s="64"/>
      <c r="BD177" s="59"/>
      <c r="BE177" s="59"/>
      <c r="BF177" s="59"/>
      <c r="BG177" s="59"/>
      <c r="BH177" s="59"/>
      <c r="BI177" s="59"/>
      <c r="BJ177" s="59"/>
      <c r="BK177" s="59"/>
      <c r="BL177" s="57"/>
      <c r="BM177" s="57"/>
      <c r="BN177" s="57"/>
      <c r="BO177" s="57"/>
      <c r="BP177" s="57"/>
      <c r="BQ177" s="57"/>
      <c r="BR177" s="57"/>
      <c r="BS177" s="57"/>
      <c r="BT177" s="57"/>
      <c r="BU177" s="57"/>
      <c r="BV177" s="57"/>
      <c r="BW177" s="57"/>
      <c r="BX177" s="57"/>
      <c r="CA177" s="57"/>
      <c r="CB177" s="57"/>
      <c r="CC177" s="57"/>
      <c r="CD177" s="57"/>
      <c r="CE177" s="57"/>
      <c r="CF177" s="57"/>
      <c r="CG177" s="57"/>
      <c r="CH177" s="57"/>
      <c r="CI177" s="57"/>
      <c r="CJ177" s="57"/>
      <c r="CK177" s="57"/>
      <c r="CL177" s="57"/>
      <c r="CP177"/>
      <c r="CQ177"/>
      <c r="CR177"/>
      <c r="CS177"/>
      <c r="CT177"/>
      <c r="CU177"/>
      <c r="CV177"/>
      <c r="CW177"/>
      <c r="CX177"/>
      <c r="CY177"/>
      <c r="CZ177"/>
      <c r="EM177" s="57"/>
      <c r="EN177" s="57"/>
      <c r="EO177" s="57"/>
      <c r="EP177" s="57"/>
      <c r="EQ177" s="57"/>
      <c r="ER177" s="57"/>
      <c r="ES177" s="57"/>
      <c r="ET177" s="57"/>
      <c r="EU177" s="57"/>
      <c r="EV177" s="57"/>
      <c r="EW177" s="57"/>
      <c r="FG177" s="65"/>
      <c r="FH177" s="65"/>
      <c r="FL177" s="57"/>
      <c r="FX177" s="57"/>
      <c r="FY177" s="57"/>
      <c r="FZ177" s="57"/>
      <c r="GA177" s="66"/>
      <c r="GB177" s="66"/>
      <c r="GE177" s="66"/>
      <c r="GG177" s="57"/>
    </row>
    <row r="178" spans="1:189" s="56" customFormat="1" ht="18" customHeight="1" x14ac:dyDescent="0.3">
      <c r="A178" s="56" t="s">
        <v>1053</v>
      </c>
      <c r="B178" s="56" t="s">
        <v>1021</v>
      </c>
      <c r="C178" s="57">
        <v>900</v>
      </c>
      <c r="D178" s="57">
        <v>7</v>
      </c>
      <c r="E178" s="56">
        <f t="shared" si="2"/>
        <v>1173.1500000000001</v>
      </c>
      <c r="F178" s="68">
        <v>67.192875000000001</v>
      </c>
      <c r="G178" s="68">
        <v>0.57504166666666656</v>
      </c>
      <c r="H178" s="68">
        <v>16.795291666666667</v>
      </c>
      <c r="I178" s="68">
        <v>3.7479166666666663</v>
      </c>
      <c r="J178" s="68">
        <v>8.0500000000000002E-2</v>
      </c>
      <c r="K178" s="68">
        <v>0.88895833333333341</v>
      </c>
      <c r="L178" s="68">
        <v>3.9571249999999996</v>
      </c>
      <c r="M178" s="68">
        <v>3.2187916666666663</v>
      </c>
      <c r="N178" s="68">
        <v>3.2751666666666668</v>
      </c>
      <c r="O178" s="58"/>
      <c r="P178" s="68">
        <v>0.18104166666666668</v>
      </c>
      <c r="Q178" s="58">
        <v>4.4382352941176464</v>
      </c>
      <c r="S178" s="70">
        <v>42.35</v>
      </c>
      <c r="T178" s="70">
        <v>2.95</v>
      </c>
      <c r="U178" s="70">
        <v>12.65</v>
      </c>
      <c r="V178" s="70">
        <v>16.100000000000001</v>
      </c>
      <c r="W178" s="70">
        <v>0.186</v>
      </c>
      <c r="X178" s="70">
        <v>10.95</v>
      </c>
      <c r="Y178" s="70">
        <v>10.45</v>
      </c>
      <c r="Z178" s="70">
        <v>2.0699999999999998</v>
      </c>
      <c r="AA178" s="70">
        <v>0.83599999999999997</v>
      </c>
      <c r="AB178" s="70">
        <v>2.5000000000000001E-2</v>
      </c>
      <c r="AD178" s="59"/>
      <c r="AE178" s="60"/>
      <c r="AF178" s="61"/>
      <c r="AG178" s="59"/>
      <c r="AH178" s="59"/>
      <c r="AI178" s="59"/>
      <c r="AJ178" s="60"/>
      <c r="AK178" s="62"/>
      <c r="AL178" s="62"/>
      <c r="AM178" s="62"/>
      <c r="AN178" s="62"/>
      <c r="AO178" s="62"/>
      <c r="AP178" s="62"/>
      <c r="AQ178" s="63"/>
      <c r="AR178" s="62"/>
      <c r="AS178" s="62"/>
      <c r="AT178" s="63"/>
      <c r="AU178" s="59"/>
      <c r="AV178" s="59"/>
      <c r="AW178" s="59"/>
      <c r="AX178" s="59"/>
      <c r="AY178" s="59"/>
      <c r="AZ178" s="59"/>
      <c r="BA178" s="60"/>
      <c r="BB178" s="64"/>
      <c r="BC178" s="64"/>
      <c r="BD178" s="59"/>
      <c r="BE178" s="59"/>
      <c r="BF178" s="59"/>
      <c r="BG178" s="59"/>
      <c r="BH178" s="59"/>
      <c r="BI178" s="59"/>
      <c r="BJ178" s="59"/>
      <c r="BK178" s="59"/>
      <c r="BL178" s="57"/>
      <c r="BM178" s="57"/>
      <c r="BN178" s="57"/>
      <c r="BO178" s="57"/>
      <c r="BP178" s="57"/>
      <c r="BQ178" s="57"/>
      <c r="BR178" s="57"/>
      <c r="BS178" s="57"/>
      <c r="BT178" s="57"/>
      <c r="BU178" s="57"/>
      <c r="BV178" s="57"/>
      <c r="BW178" s="57"/>
      <c r="BX178" s="57"/>
      <c r="CA178" s="57"/>
      <c r="CB178" s="57"/>
      <c r="CC178" s="57"/>
      <c r="CD178" s="57"/>
      <c r="CE178" s="57"/>
      <c r="CF178" s="57"/>
      <c r="CG178" s="57"/>
      <c r="CH178" s="57"/>
      <c r="CI178" s="57"/>
      <c r="CJ178" s="57"/>
      <c r="CK178" s="57"/>
      <c r="CL178" s="57"/>
      <c r="CP178"/>
      <c r="CQ178"/>
      <c r="CR178"/>
      <c r="CS178"/>
      <c r="CT178"/>
      <c r="CU178"/>
      <c r="CV178"/>
      <c r="CW178"/>
      <c r="CX178"/>
      <c r="CY178"/>
      <c r="CZ178"/>
      <c r="EM178" s="57"/>
      <c r="EN178" s="57"/>
      <c r="EO178" s="57"/>
      <c r="EP178" s="57"/>
      <c r="EQ178" s="57"/>
      <c r="ER178" s="57"/>
      <c r="ES178" s="57"/>
      <c r="ET178" s="57"/>
      <c r="EU178" s="57"/>
      <c r="EV178" s="57"/>
      <c r="EW178" s="57"/>
      <c r="FG178" s="65"/>
      <c r="FH178" s="65"/>
      <c r="FL178" s="57"/>
      <c r="FX178" s="57"/>
      <c r="FY178" s="57"/>
      <c r="FZ178" s="57"/>
      <c r="GA178" s="66"/>
      <c r="GB178" s="66"/>
      <c r="GE178" s="66"/>
      <c r="GG178" s="57"/>
    </row>
    <row r="179" spans="1:189" s="56" customFormat="1" ht="18" customHeight="1" x14ac:dyDescent="0.3">
      <c r="A179" s="56" t="s">
        <v>1053</v>
      </c>
      <c r="B179" s="56" t="s">
        <v>1021</v>
      </c>
      <c r="C179" s="57">
        <v>875</v>
      </c>
      <c r="D179" s="57">
        <v>7</v>
      </c>
      <c r="E179" s="56">
        <f t="shared" si="2"/>
        <v>1148.1500000000001</v>
      </c>
      <c r="F179" s="68">
        <v>68.697785714285743</v>
      </c>
      <c r="G179" s="68">
        <v>0.41400000000000009</v>
      </c>
      <c r="H179" s="68">
        <v>16.380214285714288</v>
      </c>
      <c r="I179" s="68">
        <v>3.1782857142857139</v>
      </c>
      <c r="J179" s="68">
        <v>6.7642857142857143E-2</v>
      </c>
      <c r="K179" s="68">
        <v>0.75428571428571434</v>
      </c>
      <c r="L179" s="68">
        <v>3.5747857142857145</v>
      </c>
      <c r="M179" s="68">
        <v>3.1857142857142859</v>
      </c>
      <c r="N179" s="68">
        <v>3.5322142857142858</v>
      </c>
      <c r="O179" s="58"/>
      <c r="P179" s="68">
        <v>0.13621428571428573</v>
      </c>
      <c r="Q179" s="58">
        <v>4.5871376811594198</v>
      </c>
      <c r="S179" s="70">
        <v>43.445999999999998</v>
      </c>
      <c r="T179" s="70">
        <v>2.7789999999999999</v>
      </c>
      <c r="U179" s="70">
        <v>11.422000000000001</v>
      </c>
      <c r="V179" s="70">
        <v>16.454000000000001</v>
      </c>
      <c r="W179" s="70">
        <v>0.23400000000000001</v>
      </c>
      <c r="X179" s="70">
        <v>10.833</v>
      </c>
      <c r="Y179" s="70">
        <v>10.62</v>
      </c>
      <c r="Z179" s="70">
        <v>1.903</v>
      </c>
      <c r="AA179" s="70">
        <v>0.80600000000000005</v>
      </c>
      <c r="AB179" s="70">
        <v>4.4999999999999998E-2</v>
      </c>
      <c r="AD179" s="59"/>
      <c r="AE179" s="60"/>
      <c r="AF179" s="61"/>
      <c r="AG179" s="59"/>
      <c r="AH179" s="59"/>
      <c r="AI179" s="59"/>
      <c r="AJ179" s="60"/>
      <c r="AK179" s="62"/>
      <c r="AL179" s="62"/>
      <c r="AM179" s="62"/>
      <c r="AN179" s="62"/>
      <c r="AO179" s="62"/>
      <c r="AP179" s="62"/>
      <c r="AQ179" s="63"/>
      <c r="AR179" s="62"/>
      <c r="AS179" s="62"/>
      <c r="AT179" s="63"/>
      <c r="AU179" s="59"/>
      <c r="AV179" s="59"/>
      <c r="AW179" s="59"/>
      <c r="AX179" s="59"/>
      <c r="AY179" s="59"/>
      <c r="AZ179" s="59"/>
      <c r="BA179" s="60"/>
      <c r="BB179" s="64"/>
      <c r="BC179" s="64"/>
      <c r="BD179" s="59"/>
      <c r="BE179" s="59"/>
      <c r="BF179" s="59"/>
      <c r="BG179" s="59"/>
      <c r="BH179" s="59"/>
      <c r="BI179" s="59"/>
      <c r="BJ179" s="59"/>
      <c r="BK179" s="59"/>
      <c r="BL179" s="57"/>
      <c r="BM179" s="57"/>
      <c r="BN179" s="57"/>
      <c r="BO179" s="57"/>
      <c r="BP179" s="57"/>
      <c r="BQ179" s="57"/>
      <c r="BR179" s="57"/>
      <c r="BS179" s="57"/>
      <c r="BT179" s="57"/>
      <c r="BU179" s="57"/>
      <c r="BV179" s="57"/>
      <c r="BW179" s="57"/>
      <c r="BX179" s="57"/>
      <c r="CA179" s="57"/>
      <c r="CB179" s="57"/>
      <c r="CC179" s="57"/>
      <c r="CD179" s="57"/>
      <c r="CE179" s="57"/>
      <c r="CF179" s="57"/>
      <c r="CG179" s="57"/>
      <c r="CH179" s="57"/>
      <c r="CI179" s="57"/>
      <c r="CJ179" s="57"/>
      <c r="CK179" s="57"/>
      <c r="CL179" s="57"/>
      <c r="CP179"/>
      <c r="CQ179"/>
      <c r="CR179"/>
      <c r="CS179"/>
      <c r="CT179"/>
      <c r="CU179"/>
      <c r="CV179"/>
      <c r="CW179"/>
      <c r="CX179"/>
      <c r="CY179"/>
      <c r="CZ179"/>
      <c r="EM179" s="57"/>
      <c r="EN179" s="57"/>
      <c r="EO179" s="57"/>
      <c r="EP179" s="57"/>
      <c r="EQ179" s="57"/>
      <c r="ER179" s="57"/>
      <c r="ES179" s="57"/>
      <c r="ET179" s="57"/>
      <c r="EU179" s="57"/>
      <c r="EV179" s="57"/>
      <c r="EW179" s="57"/>
      <c r="FG179" s="65"/>
      <c r="FH179" s="65"/>
      <c r="FL179" s="57"/>
      <c r="FX179" s="57"/>
      <c r="FY179" s="57"/>
      <c r="FZ179" s="57"/>
      <c r="GA179" s="66"/>
      <c r="GB179" s="66"/>
      <c r="GE179" s="66"/>
      <c r="GG179" s="57"/>
    </row>
    <row r="180" spans="1:189" s="56" customFormat="1" ht="18" customHeight="1" x14ac:dyDescent="0.3">
      <c r="A180" s="56" t="s">
        <v>1053</v>
      </c>
      <c r="B180" s="56" t="s">
        <v>1021</v>
      </c>
      <c r="C180" s="57">
        <v>850</v>
      </c>
      <c r="D180" s="57">
        <v>7</v>
      </c>
      <c r="E180" s="56">
        <f t="shared" si="2"/>
        <v>1123.1500000000001</v>
      </c>
      <c r="F180" s="68">
        <v>71.308583333333345</v>
      </c>
      <c r="G180" s="68">
        <v>0.32649999999999996</v>
      </c>
      <c r="H180" s="68">
        <v>15.469333333333333</v>
      </c>
      <c r="I180" s="68">
        <v>2.3945833333333333</v>
      </c>
      <c r="J180" s="68">
        <v>0.10166666666666668</v>
      </c>
      <c r="K180" s="68">
        <v>0.63633333333333342</v>
      </c>
      <c r="L180" s="68">
        <v>2.9787499999999998</v>
      </c>
      <c r="M180" s="68">
        <v>2.9181666666666666</v>
      </c>
      <c r="N180" s="68">
        <v>3.7245833333333334</v>
      </c>
      <c r="O180" s="58"/>
      <c r="P180" s="68">
        <v>7.4666666666666659E-2</v>
      </c>
      <c r="Q180" s="58">
        <v>4.4956972111553783</v>
      </c>
      <c r="S180" s="70">
        <v>43.381190999999994</v>
      </c>
      <c r="T180" s="70">
        <v>2.5579680000000002</v>
      </c>
      <c r="U180" s="70">
        <v>10.786959</v>
      </c>
      <c r="V180" s="70">
        <v>17.293094999999997</v>
      </c>
      <c r="W180" s="70">
        <v>0.27307500000000001</v>
      </c>
      <c r="X180" s="70">
        <v>10.989530999999999</v>
      </c>
      <c r="Y180" s="70">
        <v>10.430472</v>
      </c>
      <c r="Z180" s="70">
        <v>1.7456940000000001</v>
      </c>
      <c r="AA180" s="70">
        <v>0.74276399999999998</v>
      </c>
      <c r="AB180" s="70">
        <v>8.6390999999999996E-2</v>
      </c>
      <c r="AD180" s="59"/>
      <c r="AE180" s="60"/>
      <c r="AF180" s="61"/>
      <c r="AG180" s="59"/>
      <c r="AH180" s="59"/>
      <c r="AI180" s="59"/>
      <c r="AJ180" s="60"/>
      <c r="AK180" s="62"/>
      <c r="AL180" s="62"/>
      <c r="AM180" s="62"/>
      <c r="AN180" s="62"/>
      <c r="AO180" s="62"/>
      <c r="AP180" s="62"/>
      <c r="AQ180" s="63"/>
      <c r="AR180" s="62"/>
      <c r="AS180" s="62"/>
      <c r="AT180" s="63"/>
      <c r="AU180" s="59"/>
      <c r="AV180" s="59"/>
      <c r="AW180" s="59"/>
      <c r="AX180" s="59"/>
      <c r="AY180" s="59"/>
      <c r="AZ180" s="59"/>
      <c r="BA180" s="60"/>
      <c r="BB180" s="64"/>
      <c r="BC180" s="64"/>
      <c r="BD180" s="59"/>
      <c r="BE180" s="59"/>
      <c r="BF180" s="59"/>
      <c r="BG180" s="59"/>
      <c r="BH180" s="59"/>
      <c r="BI180" s="59"/>
      <c r="BJ180" s="59"/>
      <c r="BK180" s="59"/>
      <c r="BL180" s="57"/>
      <c r="BM180" s="57"/>
      <c r="BN180" s="57"/>
      <c r="BO180" s="57"/>
      <c r="BP180" s="57"/>
      <c r="BQ180" s="57"/>
      <c r="BR180" s="57"/>
      <c r="BS180" s="57"/>
      <c r="BT180" s="57"/>
      <c r="BU180" s="57"/>
      <c r="BV180" s="57"/>
      <c r="BW180" s="57"/>
      <c r="BX180" s="57"/>
      <c r="CA180" s="57"/>
      <c r="CB180" s="57"/>
      <c r="CC180" s="57"/>
      <c r="CD180" s="57"/>
      <c r="CE180" s="57"/>
      <c r="CF180" s="57"/>
      <c r="CG180" s="57"/>
      <c r="CH180" s="57"/>
      <c r="CI180" s="57"/>
      <c r="CJ180" s="57"/>
      <c r="CK180" s="57"/>
      <c r="CL180" s="57"/>
      <c r="CP180"/>
      <c r="CQ180"/>
      <c r="CR180"/>
      <c r="CS180"/>
      <c r="CT180"/>
      <c r="CU180"/>
      <c r="CV180"/>
      <c r="CW180"/>
      <c r="CX180"/>
      <c r="CY180"/>
      <c r="CZ180"/>
      <c r="EM180" s="57"/>
      <c r="EN180" s="57"/>
      <c r="EO180" s="57"/>
      <c r="EP180" s="57"/>
      <c r="EQ180" s="57"/>
      <c r="ER180" s="57"/>
      <c r="ES180" s="57"/>
      <c r="ET180" s="57"/>
      <c r="EU180" s="57"/>
      <c r="EV180" s="57"/>
      <c r="EW180" s="57"/>
      <c r="FG180" s="65"/>
      <c r="FH180" s="65"/>
      <c r="FL180" s="57"/>
      <c r="FX180" s="57"/>
      <c r="FY180" s="57"/>
      <c r="FZ180" s="57"/>
      <c r="GA180" s="66"/>
      <c r="GB180" s="66"/>
      <c r="GE180" s="66"/>
      <c r="GG180" s="57"/>
    </row>
    <row r="181" spans="1:189" s="56" customFormat="1" ht="18" customHeight="1" x14ac:dyDescent="0.3">
      <c r="A181" s="56" t="s">
        <v>1053</v>
      </c>
      <c r="B181" s="56" t="s">
        <v>1021</v>
      </c>
      <c r="C181" s="57">
        <v>825</v>
      </c>
      <c r="D181" s="57">
        <v>7</v>
      </c>
      <c r="E181" s="56">
        <f t="shared" si="2"/>
        <v>1098.1500000000001</v>
      </c>
      <c r="F181" s="68">
        <v>73.055944444444449</v>
      </c>
      <c r="G181" s="68">
        <v>0.2712222222222222</v>
      </c>
      <c r="H181" s="68">
        <v>14.690444444444445</v>
      </c>
      <c r="I181" s="68">
        <v>2.0081666666666664</v>
      </c>
      <c r="J181" s="68">
        <v>9.0333333333333321E-2</v>
      </c>
      <c r="K181" s="68">
        <v>0.48872222222222217</v>
      </c>
      <c r="L181" s="68">
        <v>2.5828333333333324</v>
      </c>
      <c r="M181" s="68">
        <v>2.7457777777777772</v>
      </c>
      <c r="N181" s="68">
        <v>3.9270555555555546</v>
      </c>
      <c r="O181" s="58"/>
      <c r="P181" s="68">
        <v>5.0666666666666665E-2</v>
      </c>
      <c r="Q181" s="58">
        <v>4.6740271493212671</v>
      </c>
      <c r="S181" s="70">
        <v>45.152999999999999</v>
      </c>
      <c r="T181" s="70">
        <v>2.097</v>
      </c>
      <c r="U181" s="70">
        <v>10.712</v>
      </c>
      <c r="V181" s="70">
        <v>16.724</v>
      </c>
      <c r="W181" s="70">
        <v>0.308</v>
      </c>
      <c r="X181" s="70">
        <v>11.377000000000001</v>
      </c>
      <c r="Y181" s="70">
        <v>10.538</v>
      </c>
      <c r="Z181" s="70">
        <v>1.6459999999999999</v>
      </c>
      <c r="AA181" s="70">
        <v>0.64300000000000002</v>
      </c>
      <c r="AB181" s="70">
        <v>3.9E-2</v>
      </c>
      <c r="AD181" s="59"/>
      <c r="AE181" s="60"/>
      <c r="AF181" s="61"/>
      <c r="AG181" s="59"/>
      <c r="AH181" s="59"/>
      <c r="AI181" s="59"/>
      <c r="AJ181" s="60"/>
      <c r="AK181" s="62"/>
      <c r="AL181" s="62"/>
      <c r="AM181" s="62"/>
      <c r="AN181" s="62"/>
      <c r="AO181" s="62"/>
      <c r="AP181" s="62"/>
      <c r="AQ181" s="63"/>
      <c r="AR181" s="62"/>
      <c r="AS181" s="62"/>
      <c r="AT181" s="63"/>
      <c r="AU181" s="59"/>
      <c r="AV181" s="59"/>
      <c r="AW181" s="59"/>
      <c r="AX181" s="59"/>
      <c r="AY181" s="59"/>
      <c r="AZ181" s="59"/>
      <c r="BA181" s="60"/>
      <c r="BB181" s="64"/>
      <c r="BC181" s="64"/>
      <c r="BD181" s="59"/>
      <c r="BE181" s="59"/>
      <c r="BF181" s="59"/>
      <c r="BG181" s="59"/>
      <c r="BH181" s="59"/>
      <c r="BI181" s="59"/>
      <c r="BJ181" s="59"/>
      <c r="BK181" s="59"/>
      <c r="BL181" s="57"/>
      <c r="BM181" s="57"/>
      <c r="BN181" s="57"/>
      <c r="BO181" s="57"/>
      <c r="BP181" s="57"/>
      <c r="BQ181" s="57"/>
      <c r="BR181" s="57"/>
      <c r="BS181" s="57"/>
      <c r="BT181" s="57"/>
      <c r="BU181" s="57"/>
      <c r="BV181" s="57"/>
      <c r="BW181" s="57"/>
      <c r="BX181" s="57"/>
      <c r="CA181" s="57"/>
      <c r="CB181" s="57"/>
      <c r="CC181" s="57"/>
      <c r="CD181" s="57"/>
      <c r="CE181" s="57"/>
      <c r="CF181" s="57"/>
      <c r="CG181" s="57"/>
      <c r="CH181" s="57"/>
      <c r="CI181" s="57"/>
      <c r="CJ181" s="57"/>
      <c r="CK181" s="57"/>
      <c r="CL181" s="57"/>
      <c r="CP181"/>
      <c r="CQ181"/>
      <c r="CR181"/>
      <c r="CS181"/>
      <c r="CT181"/>
      <c r="CU181"/>
      <c r="CV181"/>
      <c r="CW181"/>
      <c r="CX181"/>
      <c r="CY181"/>
      <c r="CZ181"/>
      <c r="EM181" s="57"/>
      <c r="EN181" s="57"/>
      <c r="EO181" s="57"/>
      <c r="EP181" s="57"/>
      <c r="EQ181" s="57"/>
      <c r="ER181" s="57"/>
      <c r="ES181" s="57"/>
      <c r="ET181" s="57"/>
      <c r="EU181" s="57"/>
      <c r="EV181" s="57"/>
      <c r="EW181" s="57"/>
      <c r="FG181" s="65"/>
      <c r="FH181" s="65"/>
      <c r="FL181" s="57"/>
      <c r="FX181" s="57"/>
      <c r="FY181" s="57"/>
      <c r="FZ181" s="57"/>
      <c r="GA181" s="66"/>
      <c r="GB181" s="66"/>
      <c r="GE181" s="66"/>
      <c r="GG181" s="57"/>
    </row>
    <row r="182" spans="1:189" s="56" customFormat="1" ht="18" customHeight="1" x14ac:dyDescent="0.3">
      <c r="A182" s="56" t="s">
        <v>1053</v>
      </c>
      <c r="B182" s="56" t="s">
        <v>1021</v>
      </c>
      <c r="C182" s="57">
        <v>875</v>
      </c>
      <c r="D182" s="57">
        <v>7</v>
      </c>
      <c r="E182" s="56">
        <f t="shared" si="2"/>
        <v>1148.1500000000001</v>
      </c>
      <c r="F182" s="68">
        <v>71.893272727272702</v>
      </c>
      <c r="G182" s="68">
        <v>0.40990909090909095</v>
      </c>
      <c r="H182" s="68">
        <v>14.81881818181818</v>
      </c>
      <c r="I182" s="68">
        <v>2.4916363636363639</v>
      </c>
      <c r="J182" s="68">
        <v>5.2954545454545456E-2</v>
      </c>
      <c r="K182" s="68">
        <v>0.60372727272727278</v>
      </c>
      <c r="L182" s="68">
        <v>2.8415909090909093</v>
      </c>
      <c r="M182" s="68">
        <v>2.874318181818182</v>
      </c>
      <c r="N182" s="68">
        <v>3.7816818181818177</v>
      </c>
      <c r="O182" s="58"/>
      <c r="P182" s="68">
        <v>0.108</v>
      </c>
      <c r="Q182" s="58">
        <v>4.9065116279069763</v>
      </c>
      <c r="S182" s="70">
        <v>42.420933333333338</v>
      </c>
      <c r="T182" s="70">
        <v>2.6565999999999996</v>
      </c>
      <c r="U182" s="70">
        <v>11.911</v>
      </c>
      <c r="V182" s="70">
        <v>15.7262</v>
      </c>
      <c r="W182" s="70">
        <v>0.25420000000000004</v>
      </c>
      <c r="X182" s="70">
        <v>11.047599999999999</v>
      </c>
      <c r="Y182" s="70">
        <v>10.313400000000001</v>
      </c>
      <c r="Z182" s="70">
        <v>1.8166666666666662</v>
      </c>
      <c r="AA182" s="70">
        <v>0.90620000000000001</v>
      </c>
      <c r="AB182" s="70">
        <v>1.8599999999999998E-2</v>
      </c>
      <c r="AD182" s="59"/>
      <c r="AE182" s="60"/>
      <c r="AF182" s="61"/>
      <c r="AG182" s="59"/>
      <c r="AH182" s="59"/>
      <c r="AI182" s="59"/>
      <c r="AJ182" s="60"/>
      <c r="AK182" s="62"/>
      <c r="AL182" s="62"/>
      <c r="AM182" s="62"/>
      <c r="AN182" s="62"/>
      <c r="AO182" s="62"/>
      <c r="AP182" s="62"/>
      <c r="AQ182" s="63"/>
      <c r="AR182" s="62"/>
      <c r="AS182" s="62"/>
      <c r="AT182" s="63"/>
      <c r="AU182" s="59"/>
      <c r="AV182" s="59"/>
      <c r="AW182" s="59"/>
      <c r="AX182" s="59"/>
      <c r="AY182" s="59"/>
      <c r="AZ182" s="59"/>
      <c r="BA182" s="60"/>
      <c r="BB182" s="64"/>
      <c r="BC182" s="64"/>
      <c r="BD182" s="59"/>
      <c r="BE182" s="59"/>
      <c r="BF182" s="59"/>
      <c r="BG182" s="59"/>
      <c r="BH182" s="59"/>
      <c r="BI182" s="59"/>
      <c r="BJ182" s="59"/>
      <c r="BK182" s="59"/>
      <c r="BL182" s="57"/>
      <c r="BM182" s="57"/>
      <c r="BN182" s="57"/>
      <c r="BO182" s="57"/>
      <c r="BP182" s="57"/>
      <c r="BQ182" s="57"/>
      <c r="BR182" s="57"/>
      <c r="BS182" s="57"/>
      <c r="BT182" s="57"/>
      <c r="BU182" s="57"/>
      <c r="BV182" s="57"/>
      <c r="BW182" s="57"/>
      <c r="BX182" s="57"/>
      <c r="CA182" s="57"/>
      <c r="CB182" s="57"/>
      <c r="CC182" s="57"/>
      <c r="CD182" s="57"/>
      <c r="CE182" s="57"/>
      <c r="CF182" s="57"/>
      <c r="CG182" s="57"/>
      <c r="CH182" s="57"/>
      <c r="CI182" s="57"/>
      <c r="CJ182" s="57"/>
      <c r="CK182" s="57"/>
      <c r="CL182" s="57"/>
      <c r="CP182"/>
      <c r="CQ182"/>
      <c r="CR182"/>
      <c r="CS182"/>
      <c r="CT182"/>
      <c r="CU182"/>
      <c r="CV182"/>
      <c r="CW182"/>
      <c r="CX182"/>
      <c r="CY182"/>
      <c r="CZ182"/>
      <c r="EM182" s="57"/>
      <c r="EN182" s="57"/>
      <c r="EO182" s="57"/>
      <c r="EP182" s="57"/>
      <c r="EQ182" s="57"/>
      <c r="ER182" s="57"/>
      <c r="ES182" s="57"/>
      <c r="ET182" s="57"/>
      <c r="EU182" s="57"/>
      <c r="EV182" s="57"/>
      <c r="EW182" s="57"/>
      <c r="FG182" s="65"/>
      <c r="FH182" s="65"/>
      <c r="FL182" s="57"/>
      <c r="FX182" s="57"/>
      <c r="FY182" s="57"/>
      <c r="FZ182" s="57"/>
      <c r="GA182" s="66"/>
      <c r="GB182" s="66"/>
      <c r="GE182" s="66"/>
      <c r="GG182" s="57"/>
    </row>
    <row r="183" spans="1:189" s="56" customFormat="1" ht="18" customHeight="1" x14ac:dyDescent="0.3">
      <c r="A183" s="56" t="s">
        <v>1053</v>
      </c>
      <c r="B183" s="56" t="s">
        <v>1021</v>
      </c>
      <c r="C183" s="57">
        <v>925</v>
      </c>
      <c r="D183" s="57">
        <v>7</v>
      </c>
      <c r="E183" s="56">
        <f t="shared" si="2"/>
        <v>1198.1500000000001</v>
      </c>
      <c r="F183" s="68">
        <v>73.408857142857158</v>
      </c>
      <c r="G183" s="68">
        <v>0.31390476190476185</v>
      </c>
      <c r="H183" s="68">
        <v>14.284285714285716</v>
      </c>
      <c r="I183" s="68">
        <v>1.1793333333333333</v>
      </c>
      <c r="J183" s="68">
        <v>8.3095238095238097E-2</v>
      </c>
      <c r="K183" s="68">
        <v>0.92452380952380953</v>
      </c>
      <c r="L183" s="68">
        <v>2.5330952380952376</v>
      </c>
      <c r="M183" s="68">
        <v>3.1123809523809522</v>
      </c>
      <c r="N183" s="68">
        <v>3.9564761904761903</v>
      </c>
      <c r="O183" s="58"/>
      <c r="P183" s="68">
        <v>0.12233333333333335</v>
      </c>
      <c r="Q183" s="58">
        <v>5.9509999999999996</v>
      </c>
      <c r="S183" s="70">
        <v>43.529695652173928</v>
      </c>
      <c r="T183" s="70">
        <v>1.982826086956522</v>
      </c>
      <c r="U183" s="70">
        <v>11.336652173913043</v>
      </c>
      <c r="V183" s="70">
        <v>13.06065217391304</v>
      </c>
      <c r="W183" s="70">
        <v>0.27617391304347821</v>
      </c>
      <c r="X183" s="70">
        <v>13.209086956521741</v>
      </c>
      <c r="Y183" s="70">
        <v>10.868391304347824</v>
      </c>
      <c r="Z183" s="70">
        <v>1.8894347826086955</v>
      </c>
      <c r="AA183" s="70">
        <v>0.9186956521739128</v>
      </c>
      <c r="AB183" s="70">
        <v>1.0608695652173913E-2</v>
      </c>
      <c r="AD183" s="59"/>
      <c r="AE183" s="60"/>
      <c r="AF183" s="61"/>
      <c r="AG183" s="59"/>
      <c r="AH183" s="59"/>
      <c r="AI183" s="59"/>
      <c r="AJ183" s="60"/>
      <c r="AK183" s="62"/>
      <c r="AL183" s="62"/>
      <c r="AM183" s="62"/>
      <c r="AN183" s="62"/>
      <c r="AO183" s="62"/>
      <c r="AP183" s="62"/>
      <c r="AQ183" s="63"/>
      <c r="AR183" s="62"/>
      <c r="AS183" s="62"/>
      <c r="AT183" s="63"/>
      <c r="AU183" s="59"/>
      <c r="AV183" s="59"/>
      <c r="AW183" s="59"/>
      <c r="AX183" s="59"/>
      <c r="AY183" s="59"/>
      <c r="AZ183" s="59"/>
      <c r="BA183" s="60"/>
      <c r="BB183" s="64"/>
      <c r="BC183" s="64"/>
      <c r="BD183" s="59"/>
      <c r="BE183" s="59"/>
      <c r="BF183" s="59"/>
      <c r="BG183" s="59"/>
      <c r="BH183" s="59"/>
      <c r="BI183" s="59"/>
      <c r="BJ183" s="59"/>
      <c r="BK183" s="59"/>
      <c r="BL183" s="57"/>
      <c r="BM183" s="57"/>
      <c r="BN183" s="57"/>
      <c r="BO183" s="57"/>
      <c r="BP183" s="57"/>
      <c r="BQ183" s="57"/>
      <c r="BR183" s="57"/>
      <c r="BS183" s="57"/>
      <c r="BT183" s="57"/>
      <c r="BU183" s="57"/>
      <c r="BV183" s="57"/>
      <c r="BW183" s="57"/>
      <c r="BX183" s="57"/>
      <c r="CA183" s="57"/>
      <c r="CB183" s="57"/>
      <c r="CC183" s="57"/>
      <c r="CD183" s="57"/>
      <c r="CE183" s="57"/>
      <c r="CF183" s="57"/>
      <c r="CG183" s="57"/>
      <c r="CH183" s="57"/>
      <c r="CI183" s="57"/>
      <c r="CJ183" s="57"/>
      <c r="CK183" s="57"/>
      <c r="CL183" s="57"/>
      <c r="CP183"/>
      <c r="CQ183"/>
      <c r="CR183"/>
      <c r="CS183"/>
      <c r="CT183"/>
      <c r="CU183"/>
      <c r="CV183"/>
      <c r="CW183"/>
      <c r="CX183"/>
      <c r="CY183"/>
      <c r="CZ183"/>
      <c r="EM183" s="57"/>
      <c r="EN183" s="57"/>
      <c r="EO183" s="57"/>
      <c r="EP183" s="57"/>
      <c r="EQ183" s="57"/>
      <c r="ER183" s="57"/>
      <c r="ES183" s="57"/>
      <c r="ET183" s="57"/>
      <c r="EU183" s="57"/>
      <c r="EV183" s="57"/>
      <c r="EW183" s="57"/>
      <c r="FG183" s="65"/>
      <c r="FH183" s="65"/>
      <c r="FL183" s="57"/>
      <c r="FX183" s="57"/>
      <c r="FY183" s="57"/>
      <c r="FZ183" s="57"/>
      <c r="GA183" s="66"/>
      <c r="GB183" s="66"/>
      <c r="GE183" s="66"/>
      <c r="GG183" s="57"/>
    </row>
    <row r="184" spans="1:189" s="56" customFormat="1" ht="18" customHeight="1" x14ac:dyDescent="0.3">
      <c r="A184" s="56" t="s">
        <v>1053</v>
      </c>
      <c r="B184" s="56" t="s">
        <v>1021</v>
      </c>
      <c r="C184" s="57">
        <v>900</v>
      </c>
      <c r="D184" s="57">
        <v>7</v>
      </c>
      <c r="E184" s="56">
        <f t="shared" si="2"/>
        <v>1173.1500000000001</v>
      </c>
      <c r="F184" s="68">
        <v>74.908428571428573</v>
      </c>
      <c r="G184" s="68">
        <v>0.35509523809523813</v>
      </c>
      <c r="H184" s="68">
        <v>13.393095238095238</v>
      </c>
      <c r="I184" s="68">
        <v>1.0664285714285715</v>
      </c>
      <c r="J184" s="68">
        <v>6.5952380952380957E-2</v>
      </c>
      <c r="K184" s="68">
        <v>0.68890476190476191</v>
      </c>
      <c r="L184" s="68">
        <v>2.1214285714285714</v>
      </c>
      <c r="M184" s="68">
        <v>2.8760476190476192</v>
      </c>
      <c r="N184" s="68">
        <v>4.2122857142857146</v>
      </c>
      <c r="O184" s="58"/>
      <c r="P184" s="68">
        <v>0.18128571428571427</v>
      </c>
      <c r="Q184" s="58">
        <v>7.5179999999999998</v>
      </c>
      <c r="S184" s="70">
        <v>44.488</v>
      </c>
      <c r="T184" s="70">
        <v>1.7669999999999999</v>
      </c>
      <c r="U184" s="70">
        <v>10.484</v>
      </c>
      <c r="V184" s="70">
        <v>9.2129999999999992</v>
      </c>
      <c r="W184" s="70">
        <v>0.25700000000000001</v>
      </c>
      <c r="X184" s="70">
        <v>16.574000000000002</v>
      </c>
      <c r="Y184" s="70">
        <v>11.542</v>
      </c>
      <c r="Z184" s="70">
        <v>1.7509999999999999</v>
      </c>
      <c r="AA184" s="70">
        <v>0.85499999999999998</v>
      </c>
      <c r="AB184" s="70">
        <v>2.3E-2</v>
      </c>
      <c r="AD184" s="59"/>
      <c r="AE184" s="60"/>
      <c r="AF184" s="61"/>
      <c r="AG184" s="59"/>
      <c r="AH184" s="59"/>
      <c r="AI184" s="59"/>
      <c r="AJ184" s="60"/>
      <c r="AK184" s="62"/>
      <c r="AL184" s="62"/>
      <c r="AM184" s="62"/>
      <c r="AN184" s="62"/>
      <c r="AO184" s="62"/>
      <c r="AP184" s="62"/>
      <c r="AQ184" s="63"/>
      <c r="AR184" s="62"/>
      <c r="AS184" s="62"/>
      <c r="AT184" s="63"/>
      <c r="AU184" s="59"/>
      <c r="AV184" s="59"/>
      <c r="AW184" s="59"/>
      <c r="AX184" s="59"/>
      <c r="AY184" s="59"/>
      <c r="AZ184" s="59"/>
      <c r="BA184" s="60"/>
      <c r="BB184" s="64"/>
      <c r="BC184" s="64"/>
      <c r="BD184" s="59"/>
      <c r="BE184" s="59"/>
      <c r="BF184" s="59"/>
      <c r="BG184" s="59"/>
      <c r="BH184" s="59"/>
      <c r="BI184" s="59"/>
      <c r="BJ184" s="59"/>
      <c r="BK184" s="59"/>
      <c r="BL184" s="57"/>
      <c r="BM184" s="57"/>
      <c r="BN184" s="57"/>
      <c r="BO184" s="57"/>
      <c r="BP184" s="57"/>
      <c r="BQ184" s="57"/>
      <c r="BR184" s="57"/>
      <c r="BS184" s="57"/>
      <c r="BT184" s="57"/>
      <c r="BU184" s="57"/>
      <c r="BV184" s="57"/>
      <c r="BW184" s="57"/>
      <c r="BX184" s="57"/>
      <c r="CA184" s="57"/>
      <c r="CB184" s="57"/>
      <c r="CC184" s="57"/>
      <c r="CD184" s="57"/>
      <c r="CE184" s="57"/>
      <c r="CF184" s="57"/>
      <c r="CG184" s="57"/>
      <c r="CH184" s="57"/>
      <c r="CI184" s="57"/>
      <c r="CJ184" s="57"/>
      <c r="CK184" s="57"/>
      <c r="CL184" s="57"/>
      <c r="CP184"/>
      <c r="CQ184"/>
      <c r="CR184"/>
      <c r="CS184"/>
      <c r="CT184"/>
      <c r="CU184"/>
      <c r="CV184"/>
      <c r="CW184"/>
      <c r="CX184"/>
      <c r="CY184"/>
      <c r="CZ184"/>
      <c r="EM184" s="57"/>
      <c r="EN184" s="57"/>
      <c r="EO184" s="57"/>
      <c r="EP184" s="57"/>
      <c r="EQ184" s="57"/>
      <c r="ER184" s="57"/>
      <c r="ES184" s="57"/>
      <c r="ET184" s="57"/>
      <c r="EU184" s="57"/>
      <c r="EV184" s="57"/>
      <c r="EW184" s="57"/>
      <c r="FG184" s="65"/>
      <c r="FH184" s="65"/>
      <c r="FL184" s="57"/>
      <c r="FX184" s="57"/>
      <c r="FY184" s="57"/>
      <c r="FZ184" s="57"/>
      <c r="GA184" s="66"/>
      <c r="GB184" s="66"/>
      <c r="GE184" s="66"/>
      <c r="GG184" s="57"/>
    </row>
    <row r="185" spans="1:189" s="56" customFormat="1" ht="18" customHeight="1" x14ac:dyDescent="0.3">
      <c r="A185" s="56" t="s">
        <v>1053</v>
      </c>
      <c r="B185" s="56" t="s">
        <v>1021</v>
      </c>
      <c r="C185" s="57">
        <v>875</v>
      </c>
      <c r="D185" s="57">
        <v>7</v>
      </c>
      <c r="E185" s="56">
        <f t="shared" si="2"/>
        <v>1148.1500000000001</v>
      </c>
      <c r="F185" s="68">
        <v>75.880571428571443</v>
      </c>
      <c r="G185" s="68">
        <v>0.2557619047619048</v>
      </c>
      <c r="H185" s="68">
        <v>13.020142857142858</v>
      </c>
      <c r="I185" s="68">
        <v>0.91704761904761933</v>
      </c>
      <c r="J185" s="68">
        <v>4.8428571428571425E-2</v>
      </c>
      <c r="K185" s="68">
        <v>0.58514285714285719</v>
      </c>
      <c r="L185" s="68">
        <v>1.7842380952380954</v>
      </c>
      <c r="M185" s="68">
        <v>2.8095238095238093</v>
      </c>
      <c r="N185" s="68">
        <v>4.4980476190476182</v>
      </c>
      <c r="O185" s="58"/>
      <c r="P185" s="68">
        <v>9.5333333333333339E-2</v>
      </c>
      <c r="Q185" s="58">
        <v>7.2880000000000003</v>
      </c>
      <c r="S185" s="70">
        <v>45.091999999999999</v>
      </c>
      <c r="T185" s="70">
        <v>1.671</v>
      </c>
      <c r="U185" s="70">
        <v>9.93</v>
      </c>
      <c r="V185" s="70">
        <v>10.826000000000001</v>
      </c>
      <c r="W185" s="70">
        <v>0.308</v>
      </c>
      <c r="X185" s="70">
        <v>15.375</v>
      </c>
      <c r="Y185" s="70">
        <v>11.631</v>
      </c>
      <c r="Z185" s="70">
        <v>1.5289999999999999</v>
      </c>
      <c r="AA185" s="70">
        <v>0.76100000000000001</v>
      </c>
      <c r="AB185" s="70">
        <v>2.3E-2</v>
      </c>
      <c r="AD185" s="59"/>
      <c r="AE185" s="60"/>
      <c r="AF185" s="61"/>
      <c r="AG185" s="59"/>
      <c r="AH185" s="59"/>
      <c r="AI185" s="59"/>
      <c r="AJ185" s="60"/>
      <c r="AK185" s="62"/>
      <c r="AL185" s="62"/>
      <c r="AM185" s="62"/>
      <c r="AN185" s="62"/>
      <c r="AO185" s="62"/>
      <c r="AP185" s="62"/>
      <c r="AQ185" s="63"/>
      <c r="AR185" s="62"/>
      <c r="AS185" s="62"/>
      <c r="AT185" s="63"/>
      <c r="AU185" s="59"/>
      <c r="AV185" s="59"/>
      <c r="AW185" s="59"/>
      <c r="AX185" s="59"/>
      <c r="AY185" s="59"/>
      <c r="AZ185" s="59"/>
      <c r="BA185" s="60"/>
      <c r="BB185" s="64"/>
      <c r="BC185" s="64"/>
      <c r="BD185" s="59"/>
      <c r="BE185" s="59"/>
      <c r="BF185" s="59"/>
      <c r="BG185" s="59"/>
      <c r="BH185" s="59"/>
      <c r="BI185" s="59"/>
      <c r="BJ185" s="59"/>
      <c r="BK185" s="59"/>
      <c r="BL185" s="57"/>
      <c r="BM185" s="57"/>
      <c r="BN185" s="57"/>
      <c r="BO185" s="57"/>
      <c r="BP185" s="57"/>
      <c r="BQ185" s="57"/>
      <c r="BR185" s="57"/>
      <c r="BS185" s="57"/>
      <c r="BT185" s="57"/>
      <c r="BU185" s="57"/>
      <c r="BV185" s="57"/>
      <c r="BW185" s="57"/>
      <c r="BX185" s="57"/>
      <c r="CA185" s="57"/>
      <c r="CB185" s="57"/>
      <c r="CC185" s="57"/>
      <c r="CD185" s="57"/>
      <c r="CE185" s="57"/>
      <c r="CF185" s="57"/>
      <c r="CG185" s="57"/>
      <c r="CH185" s="57"/>
      <c r="CI185" s="57"/>
      <c r="CJ185" s="57"/>
      <c r="CK185" s="57"/>
      <c r="CL185" s="57"/>
      <c r="CP185"/>
      <c r="CQ185"/>
      <c r="CR185"/>
      <c r="CS185"/>
      <c r="CT185"/>
      <c r="CU185"/>
      <c r="CV185"/>
      <c r="CW185"/>
      <c r="CX185"/>
      <c r="CY185"/>
      <c r="CZ185"/>
      <c r="EM185" s="57"/>
      <c r="EN185" s="57"/>
      <c r="EO185" s="57"/>
      <c r="EP185" s="57"/>
      <c r="EQ185" s="57"/>
      <c r="ER185" s="57"/>
      <c r="ES185" s="57"/>
      <c r="ET185" s="57"/>
      <c r="EU185" s="57"/>
      <c r="EV185" s="57"/>
      <c r="EW185" s="57"/>
      <c r="FG185" s="65"/>
      <c r="FH185" s="65"/>
      <c r="FL185" s="57"/>
      <c r="FX185" s="57"/>
      <c r="FY185" s="57"/>
      <c r="FZ185" s="57"/>
      <c r="GA185" s="66"/>
      <c r="GB185" s="66"/>
      <c r="GE185" s="66"/>
      <c r="GG185" s="57"/>
    </row>
    <row r="186" spans="1:189" s="56" customFormat="1" ht="18" customHeight="1" x14ac:dyDescent="0.3">
      <c r="A186" s="56" t="s">
        <v>1053</v>
      </c>
      <c r="B186" s="56" t="s">
        <v>1021</v>
      </c>
      <c r="C186" s="57">
        <v>850</v>
      </c>
      <c r="D186" s="57">
        <v>7</v>
      </c>
      <c r="E186" s="56">
        <f t="shared" si="2"/>
        <v>1123.1500000000001</v>
      </c>
      <c r="F186" s="68">
        <v>75.619181818181815</v>
      </c>
      <c r="G186" s="68">
        <v>0.12845454545454543</v>
      </c>
      <c r="H186" s="68">
        <v>13.459818181818184</v>
      </c>
      <c r="I186" s="68">
        <v>0.80963636363636371</v>
      </c>
      <c r="J186" s="68">
        <v>5.4727272727272729E-2</v>
      </c>
      <c r="K186" s="68">
        <v>0.43709090909090909</v>
      </c>
      <c r="L186" s="68">
        <v>1.4583636363636365</v>
      </c>
      <c r="M186" s="68">
        <v>2.7864545454545451</v>
      </c>
      <c r="N186" s="68">
        <v>5.0807272727272723</v>
      </c>
      <c r="O186" s="58"/>
      <c r="P186" s="68">
        <v>9.2727272727272728E-2</v>
      </c>
      <c r="Q186" s="58">
        <v>7.2839999999999998</v>
      </c>
      <c r="S186" s="70">
        <v>47.273684210526312</v>
      </c>
      <c r="T186" s="70">
        <v>1.0253684210526315</v>
      </c>
      <c r="U186" s="70">
        <v>9.3176315789473669</v>
      </c>
      <c r="V186" s="70">
        <v>8.6365263157894763</v>
      </c>
      <c r="W186" s="70">
        <v>0.32952631578947367</v>
      </c>
      <c r="X186" s="70">
        <v>16.829894736842107</v>
      </c>
      <c r="Y186" s="70">
        <v>11.517210526315786</v>
      </c>
      <c r="Z186" s="70">
        <v>1.2958947368421052</v>
      </c>
      <c r="AA186" s="70">
        <v>0.66515789473684217</v>
      </c>
      <c r="AB186" s="70">
        <v>7.7368421052631592E-3</v>
      </c>
      <c r="AD186" s="59"/>
      <c r="AE186" s="60"/>
      <c r="AF186" s="61"/>
      <c r="AG186" s="59"/>
      <c r="AH186" s="59"/>
      <c r="AI186" s="59"/>
      <c r="AJ186" s="60"/>
      <c r="AK186" s="62"/>
      <c r="AL186" s="62"/>
      <c r="AM186" s="62"/>
      <c r="AN186" s="62"/>
      <c r="AO186" s="62"/>
      <c r="AP186" s="62"/>
      <c r="AQ186" s="63"/>
      <c r="AR186" s="62"/>
      <c r="AS186" s="62"/>
      <c r="AT186" s="63"/>
      <c r="AU186" s="59"/>
      <c r="AV186" s="59"/>
      <c r="AW186" s="59"/>
      <c r="AX186" s="59"/>
      <c r="AY186" s="59"/>
      <c r="AZ186" s="59"/>
      <c r="BA186" s="60"/>
      <c r="BB186" s="64"/>
      <c r="BC186" s="64"/>
      <c r="BD186" s="59"/>
      <c r="BE186" s="59"/>
      <c r="BF186" s="59"/>
      <c r="BG186" s="59"/>
      <c r="BH186" s="59"/>
      <c r="BI186" s="59"/>
      <c r="BJ186" s="59"/>
      <c r="BK186" s="59"/>
      <c r="BL186" s="57"/>
      <c r="BM186" s="57"/>
      <c r="BN186" s="57"/>
      <c r="BO186" s="57"/>
      <c r="BP186" s="57"/>
      <c r="BQ186" s="57"/>
      <c r="BR186" s="57"/>
      <c r="BS186" s="57"/>
      <c r="BT186" s="57"/>
      <c r="BU186" s="57"/>
      <c r="BV186" s="57"/>
      <c r="BW186" s="57"/>
      <c r="BX186" s="57"/>
      <c r="CA186" s="57"/>
      <c r="CB186" s="57"/>
      <c r="CC186" s="57"/>
      <c r="CD186" s="57"/>
      <c r="CE186" s="57"/>
      <c r="CF186" s="57"/>
      <c r="CG186" s="57"/>
      <c r="CH186" s="57"/>
      <c r="CI186" s="57"/>
      <c r="CJ186" s="57"/>
      <c r="CK186" s="57"/>
      <c r="CL186" s="57"/>
      <c r="CP186"/>
      <c r="CQ186"/>
      <c r="CR186"/>
      <c r="CS186"/>
      <c r="CT186"/>
      <c r="CU186"/>
      <c r="CV186"/>
      <c r="CW186"/>
      <c r="CX186"/>
      <c r="CY186"/>
      <c r="CZ186"/>
      <c r="EM186" s="57"/>
      <c r="EN186" s="57"/>
      <c r="EO186" s="57"/>
      <c r="EP186" s="57"/>
      <c r="EQ186" s="57"/>
      <c r="ER186" s="57"/>
      <c r="ES186" s="57"/>
      <c r="ET186" s="57"/>
      <c r="EU186" s="57"/>
      <c r="EV186" s="57"/>
      <c r="EW186" s="57"/>
      <c r="FG186" s="65"/>
      <c r="FH186" s="65"/>
      <c r="FL186" s="57"/>
      <c r="FX186" s="57"/>
      <c r="FY186" s="57"/>
      <c r="FZ186" s="57"/>
      <c r="GA186" s="66"/>
      <c r="GB186" s="66"/>
      <c r="GE186" s="66"/>
      <c r="GG186" s="57"/>
    </row>
    <row r="187" spans="1:189" s="56" customFormat="1" ht="18" customHeight="1" x14ac:dyDescent="0.3">
      <c r="A187" s="56" t="s">
        <v>1053</v>
      </c>
      <c r="B187" s="56" t="s">
        <v>1021</v>
      </c>
      <c r="C187" s="57">
        <v>825</v>
      </c>
      <c r="D187" s="57">
        <v>7</v>
      </c>
      <c r="E187" s="56">
        <f t="shared" si="2"/>
        <v>1098.1500000000001</v>
      </c>
      <c r="F187" s="68">
        <v>75.2928</v>
      </c>
      <c r="G187" s="68">
        <v>0.13159999999999999</v>
      </c>
      <c r="H187" s="68">
        <v>13.675799999999999</v>
      </c>
      <c r="I187" s="68">
        <v>1.1284000000000001</v>
      </c>
      <c r="J187" s="68">
        <v>2.7200000000000002E-2</v>
      </c>
      <c r="K187" s="68">
        <v>0.4074000000000001</v>
      </c>
      <c r="L187" s="68">
        <v>1.657</v>
      </c>
      <c r="M187" s="68">
        <v>2.6898</v>
      </c>
      <c r="N187" s="68">
        <v>4.9222000000000001</v>
      </c>
      <c r="O187" s="58"/>
      <c r="P187" s="68">
        <v>2.8399999999999998E-2</v>
      </c>
      <c r="Q187" s="58">
        <v>5.6050000000000004</v>
      </c>
      <c r="S187" s="70">
        <v>45.949928571428579</v>
      </c>
      <c r="T187" s="70">
        <v>1.1474285714285715</v>
      </c>
      <c r="U187" s="70">
        <v>9.2956428571428571</v>
      </c>
      <c r="V187" s="70">
        <v>11.330071428571429</v>
      </c>
      <c r="W187" s="70">
        <v>0.35185714285714287</v>
      </c>
      <c r="X187" s="70">
        <v>14.696142857142856</v>
      </c>
      <c r="Y187" s="70">
        <v>10.854714285714286</v>
      </c>
      <c r="Z187" s="70">
        <v>1.3121428571428575</v>
      </c>
      <c r="AA187" s="70">
        <v>0.69771428571428562</v>
      </c>
      <c r="AB187" s="70">
        <v>3.6928571428571429E-2</v>
      </c>
      <c r="AD187" s="59"/>
      <c r="AE187" s="60"/>
      <c r="AF187" s="61"/>
      <c r="AG187" s="59"/>
      <c r="AH187" s="59"/>
      <c r="AI187" s="59"/>
      <c r="AJ187" s="60"/>
      <c r="AK187" s="62"/>
      <c r="AL187" s="62"/>
      <c r="AM187" s="62"/>
      <c r="AN187" s="62"/>
      <c r="AO187" s="62"/>
      <c r="AP187" s="62"/>
      <c r="AQ187" s="63"/>
      <c r="AR187" s="62"/>
      <c r="AS187" s="62"/>
      <c r="AT187" s="63"/>
      <c r="AU187" s="59"/>
      <c r="AV187" s="59"/>
      <c r="AW187" s="59"/>
      <c r="AX187" s="59"/>
      <c r="AY187" s="59"/>
      <c r="AZ187" s="59"/>
      <c r="BA187" s="60"/>
      <c r="BB187" s="64"/>
      <c r="BC187" s="64"/>
      <c r="BD187" s="59"/>
      <c r="BE187" s="59"/>
      <c r="BF187" s="59"/>
      <c r="BG187" s="59"/>
      <c r="BH187" s="59"/>
      <c r="BI187" s="59"/>
      <c r="BJ187" s="59"/>
      <c r="BK187" s="59"/>
      <c r="BL187" s="57"/>
      <c r="BM187" s="57"/>
      <c r="BN187" s="57"/>
      <c r="BO187" s="57"/>
      <c r="BP187" s="57"/>
      <c r="BQ187" s="57"/>
      <c r="BR187" s="57"/>
      <c r="BS187" s="57"/>
      <c r="BT187" s="57"/>
      <c r="BU187" s="57"/>
      <c r="BV187" s="57"/>
      <c r="BW187" s="57"/>
      <c r="BX187" s="57"/>
      <c r="CA187" s="57"/>
      <c r="CB187" s="57"/>
      <c r="CC187" s="57"/>
      <c r="CD187" s="57"/>
      <c r="CE187" s="57"/>
      <c r="CF187" s="57"/>
      <c r="CG187" s="57"/>
      <c r="CH187" s="57"/>
      <c r="CI187" s="57"/>
      <c r="CJ187" s="57"/>
      <c r="CK187" s="57"/>
      <c r="CL187" s="57"/>
      <c r="CP187"/>
      <c r="CQ187"/>
      <c r="CR187"/>
      <c r="CS187"/>
      <c r="CT187"/>
      <c r="CU187"/>
      <c r="CV187"/>
      <c r="CW187"/>
      <c r="CX187"/>
      <c r="CY187"/>
      <c r="CZ187"/>
      <c r="EM187" s="57"/>
      <c r="EN187" s="57"/>
      <c r="EO187" s="57"/>
      <c r="EP187" s="57"/>
      <c r="EQ187" s="57"/>
      <c r="ER187" s="57"/>
      <c r="ES187" s="57"/>
      <c r="ET187" s="57"/>
      <c r="EU187" s="57"/>
      <c r="EV187" s="57"/>
      <c r="EW187" s="57"/>
      <c r="FG187" s="65"/>
      <c r="FH187" s="65"/>
      <c r="FL187" s="57"/>
      <c r="FX187" s="57"/>
      <c r="FY187" s="57"/>
      <c r="FZ187" s="57"/>
      <c r="GA187" s="66"/>
      <c r="GB187" s="66"/>
      <c r="GE187" s="66"/>
      <c r="GG187" s="57"/>
    </row>
    <row r="188" spans="1:189" s="56" customFormat="1" ht="18" customHeight="1" x14ac:dyDescent="0.3">
      <c r="A188" s="56" t="s">
        <v>1053</v>
      </c>
      <c r="B188" s="56" t="s">
        <v>1021</v>
      </c>
      <c r="C188" s="57">
        <v>925</v>
      </c>
      <c r="D188" s="57">
        <v>7</v>
      </c>
      <c r="E188" s="56">
        <f t="shared" si="2"/>
        <v>1198.1500000000001</v>
      </c>
      <c r="F188" s="68">
        <v>61.252679999999991</v>
      </c>
      <c r="G188" s="68">
        <v>0.39936000000000005</v>
      </c>
      <c r="H188" s="68">
        <v>18.14744</v>
      </c>
      <c r="I188" s="68">
        <v>6.5677199999999996</v>
      </c>
      <c r="J188" s="68">
        <v>0.17935999999999999</v>
      </c>
      <c r="K188" s="68">
        <v>1.2160399999999998</v>
      </c>
      <c r="L188" s="68">
        <v>3.8000399999999996</v>
      </c>
      <c r="M188" s="68">
        <v>4.0835600000000003</v>
      </c>
      <c r="N188" s="68">
        <v>3.7032799999999999</v>
      </c>
      <c r="O188" s="58"/>
      <c r="P188" s="68">
        <v>0.57475999999999994</v>
      </c>
      <c r="Q188" s="58">
        <v>5.07</v>
      </c>
      <c r="S188" s="70">
        <v>39.921999999999997</v>
      </c>
      <c r="T188" s="70">
        <v>2.758</v>
      </c>
      <c r="U188" s="70">
        <v>14.193</v>
      </c>
      <c r="V188" s="70">
        <v>17.661000000000001</v>
      </c>
      <c r="W188" s="70">
        <v>0.30599999999999999</v>
      </c>
      <c r="X188" s="70">
        <v>9.5050000000000008</v>
      </c>
      <c r="Y188" s="70">
        <v>9.7780000000000005</v>
      </c>
      <c r="Z188" s="70">
        <v>2.4039999999999999</v>
      </c>
      <c r="AA188" s="70">
        <v>1.1359999999999999</v>
      </c>
      <c r="AB188" s="70">
        <v>7.0000000000000001E-3</v>
      </c>
      <c r="AD188" s="59"/>
      <c r="AE188" s="60"/>
      <c r="AF188" s="61"/>
      <c r="AG188" s="59"/>
      <c r="AH188" s="59"/>
      <c r="AI188" s="59"/>
      <c r="AJ188" s="60"/>
      <c r="AK188" s="62"/>
      <c r="AL188" s="62"/>
      <c r="AM188" s="62"/>
      <c r="AN188" s="62"/>
      <c r="AO188" s="62"/>
      <c r="AP188" s="62"/>
      <c r="AQ188" s="63"/>
      <c r="AR188" s="62"/>
      <c r="AS188" s="62"/>
      <c r="AT188" s="63"/>
      <c r="AU188" s="59"/>
      <c r="AV188" s="59"/>
      <c r="AW188" s="59"/>
      <c r="AX188" s="59"/>
      <c r="AY188" s="59"/>
      <c r="AZ188" s="59"/>
      <c r="BA188" s="60"/>
      <c r="BB188" s="64"/>
      <c r="BC188" s="64"/>
      <c r="BD188" s="59"/>
      <c r="BE188" s="59"/>
      <c r="BF188" s="59"/>
      <c r="BG188" s="59"/>
      <c r="BH188" s="59"/>
      <c r="BI188" s="59"/>
      <c r="BJ188" s="59"/>
      <c r="BK188" s="59"/>
      <c r="BL188" s="57"/>
      <c r="BM188" s="57"/>
      <c r="BN188" s="57"/>
      <c r="BO188" s="57"/>
      <c r="BP188" s="57"/>
      <c r="BQ188" s="57"/>
      <c r="BR188" s="57"/>
      <c r="BS188" s="57"/>
      <c r="BT188" s="57"/>
      <c r="BU188" s="57"/>
      <c r="BV188" s="57"/>
      <c r="BW188" s="57"/>
      <c r="BX188" s="57"/>
      <c r="CA188" s="57"/>
      <c r="CB188" s="57"/>
      <c r="CC188" s="57"/>
      <c r="CD188" s="57"/>
      <c r="CE188" s="57"/>
      <c r="CF188" s="57"/>
      <c r="CG188" s="57"/>
      <c r="CH188" s="57"/>
      <c r="CI188" s="57"/>
      <c r="CJ188" s="57"/>
      <c r="CK188" s="57"/>
      <c r="CL188" s="57"/>
      <c r="CP188"/>
      <c r="CQ188"/>
      <c r="CR188"/>
      <c r="CS188"/>
      <c r="CT188"/>
      <c r="CU188"/>
      <c r="CV188"/>
      <c r="CW188"/>
      <c r="CX188"/>
      <c r="CY188"/>
      <c r="CZ188"/>
      <c r="EM188" s="57"/>
      <c r="EN188" s="57"/>
      <c r="EO188" s="57"/>
      <c r="EP188" s="57"/>
      <c r="EQ188" s="57"/>
      <c r="ER188" s="57"/>
      <c r="ES188" s="57"/>
      <c r="ET188" s="57"/>
      <c r="EU188" s="57"/>
      <c r="EV188" s="57"/>
      <c r="EW188" s="57"/>
      <c r="FG188" s="65"/>
      <c r="FH188" s="65"/>
      <c r="FL188" s="57"/>
      <c r="FX188" s="57"/>
      <c r="FY188" s="57"/>
      <c r="FZ188" s="57"/>
      <c r="GA188" s="66"/>
      <c r="GB188" s="66"/>
      <c r="GE188" s="66"/>
      <c r="GG188" s="57"/>
    </row>
    <row r="189" spans="1:189" s="56" customFormat="1" ht="18" customHeight="1" x14ac:dyDescent="0.3">
      <c r="A189" s="56" t="s">
        <v>1053</v>
      </c>
      <c r="B189" s="56" t="s">
        <v>1021</v>
      </c>
      <c r="C189" s="57">
        <v>900</v>
      </c>
      <c r="D189" s="57">
        <v>7</v>
      </c>
      <c r="E189" s="56">
        <f t="shared" si="2"/>
        <v>1173.1500000000001</v>
      </c>
      <c r="F189" s="68">
        <v>63.586965517241381</v>
      </c>
      <c r="G189" s="68">
        <v>0.21665517241379306</v>
      </c>
      <c r="H189" s="68">
        <v>18.550137931034484</v>
      </c>
      <c r="I189" s="68">
        <v>4.8481724137931028</v>
      </c>
      <c r="J189" s="68">
        <v>0.1610689655172414</v>
      </c>
      <c r="K189" s="68">
        <v>0.91758620689655179</v>
      </c>
      <c r="L189" s="68">
        <v>3.4303793103448275</v>
      </c>
      <c r="M189" s="68">
        <v>4.2370689655172411</v>
      </c>
      <c r="N189" s="68">
        <v>3.6878620689655168</v>
      </c>
      <c r="O189" s="58"/>
      <c r="P189" s="68">
        <v>0.30813793103448267</v>
      </c>
      <c r="Q189" s="58">
        <v>4.9809999999999999</v>
      </c>
      <c r="S189" s="70">
        <v>40.056916666666666</v>
      </c>
      <c r="T189" s="70">
        <v>3.2708333333333335</v>
      </c>
      <c r="U189" s="70">
        <v>14.501166666666668</v>
      </c>
      <c r="V189" s="70">
        <v>14.552166666666666</v>
      </c>
      <c r="W189" s="70">
        <v>0.23816666666666672</v>
      </c>
      <c r="X189" s="70">
        <v>10.991833333333332</v>
      </c>
      <c r="Y189" s="70">
        <v>9.6813333333333329</v>
      </c>
      <c r="Z189" s="70">
        <v>2.2853333333333326</v>
      </c>
      <c r="AA189" s="70">
        <v>1.2697499999999999</v>
      </c>
      <c r="AB189" s="70">
        <v>5.2500000000000003E-3</v>
      </c>
      <c r="AD189" s="59"/>
      <c r="AE189" s="60"/>
      <c r="AF189" s="61"/>
      <c r="AG189" s="59"/>
      <c r="AH189" s="59"/>
      <c r="AI189" s="59"/>
      <c r="AJ189" s="60"/>
      <c r="AK189" s="62"/>
      <c r="AL189" s="62"/>
      <c r="AM189" s="62"/>
      <c r="AN189" s="62"/>
      <c r="AO189" s="62"/>
      <c r="AP189" s="62"/>
      <c r="AQ189" s="63"/>
      <c r="AR189" s="62"/>
      <c r="AS189" s="62"/>
      <c r="AT189" s="63"/>
      <c r="AU189" s="59"/>
      <c r="AV189" s="59"/>
      <c r="AW189" s="59"/>
      <c r="AX189" s="59"/>
      <c r="AY189" s="59"/>
      <c r="AZ189" s="59"/>
      <c r="BA189" s="60"/>
      <c r="BB189" s="64"/>
      <c r="BC189" s="64"/>
      <c r="BD189" s="59"/>
      <c r="BE189" s="59"/>
      <c r="BF189" s="59"/>
      <c r="BG189" s="59"/>
      <c r="BH189" s="59"/>
      <c r="BI189" s="59"/>
      <c r="BJ189" s="59"/>
      <c r="BK189" s="59"/>
      <c r="BL189" s="57"/>
      <c r="BM189" s="57"/>
      <c r="BN189" s="57"/>
      <c r="BO189" s="57"/>
      <c r="BP189" s="57"/>
      <c r="BQ189" s="57"/>
      <c r="BR189" s="57"/>
      <c r="BS189" s="57"/>
      <c r="BT189" s="57"/>
      <c r="BU189" s="57"/>
      <c r="BV189" s="57"/>
      <c r="BW189" s="57"/>
      <c r="BX189" s="57"/>
      <c r="CA189" s="57"/>
      <c r="CB189" s="57"/>
      <c r="CC189" s="57"/>
      <c r="CD189" s="57"/>
      <c r="CE189" s="57"/>
      <c r="CF189" s="57"/>
      <c r="CG189" s="57"/>
      <c r="CH189" s="57"/>
      <c r="CI189" s="57"/>
      <c r="CJ189" s="57"/>
      <c r="CK189" s="57"/>
      <c r="CL189" s="57"/>
      <c r="CP189"/>
      <c r="CQ189"/>
      <c r="CR189"/>
      <c r="CS189"/>
      <c r="CT189"/>
      <c r="CU189"/>
      <c r="CV189"/>
      <c r="CW189"/>
      <c r="CX189"/>
      <c r="CY189"/>
      <c r="CZ189"/>
      <c r="EM189" s="57"/>
      <c r="EN189" s="57"/>
      <c r="EO189" s="57"/>
      <c r="EP189" s="57"/>
      <c r="EQ189" s="57"/>
      <c r="ER189" s="57"/>
      <c r="ES189" s="57"/>
      <c r="ET189" s="57"/>
      <c r="EU189" s="57"/>
      <c r="EV189" s="57"/>
      <c r="EW189" s="57"/>
      <c r="FG189" s="65"/>
      <c r="FH189" s="65"/>
      <c r="FL189" s="57"/>
      <c r="FX189" s="57"/>
      <c r="FY189" s="57"/>
      <c r="FZ189" s="57"/>
      <c r="GA189" s="66"/>
      <c r="GB189" s="66"/>
      <c r="GE189" s="66"/>
      <c r="GG189" s="57"/>
    </row>
    <row r="190" spans="1:189" s="56" customFormat="1" ht="18" customHeight="1" x14ac:dyDescent="0.3">
      <c r="A190" s="56" t="s">
        <v>1053</v>
      </c>
      <c r="B190" s="56" t="s">
        <v>1021</v>
      </c>
      <c r="C190" s="57">
        <v>875</v>
      </c>
      <c r="D190" s="57">
        <v>7</v>
      </c>
      <c r="E190" s="56">
        <f t="shared" si="2"/>
        <v>1148.1500000000001</v>
      </c>
      <c r="F190" s="68">
        <v>65.466727272727269</v>
      </c>
      <c r="G190" s="68">
        <v>0.26695454545454544</v>
      </c>
      <c r="H190" s="68">
        <v>17.470090909090914</v>
      </c>
      <c r="I190" s="68">
        <v>4.6815454545454545</v>
      </c>
      <c r="J190" s="68">
        <v>0.14554545454545456</v>
      </c>
      <c r="K190" s="68">
        <v>0.77068181818181825</v>
      </c>
      <c r="L190" s="68">
        <v>3.0420000000000003</v>
      </c>
      <c r="M190" s="68">
        <v>4.0216363636363637</v>
      </c>
      <c r="N190" s="68">
        <v>3.743227272727272</v>
      </c>
      <c r="O190" s="58"/>
      <c r="P190" s="68">
        <v>0.29599999999999993</v>
      </c>
      <c r="Q190" s="58">
        <v>6.1639999999999997</v>
      </c>
      <c r="S190" s="70">
        <v>41.03917032218181</v>
      </c>
      <c r="T190" s="70">
        <v>2.4553538545454545</v>
      </c>
      <c r="U190" s="70">
        <v>13.355608254545455</v>
      </c>
      <c r="V190" s="70">
        <v>17.736157090909089</v>
      </c>
      <c r="W190" s="70">
        <v>0.32315410909090903</v>
      </c>
      <c r="X190" s="70">
        <v>9.8445899999999984</v>
      </c>
      <c r="Y190" s="70">
        <v>9.452971818181819</v>
      </c>
      <c r="Z190" s="70">
        <v>2.3071378909090909</v>
      </c>
      <c r="AA190" s="70">
        <v>0.97757112727272744</v>
      </c>
      <c r="AB190" s="70">
        <v>6.9109090909090934E-3</v>
      </c>
      <c r="AD190" s="59"/>
      <c r="AE190" s="60"/>
      <c r="AF190" s="61"/>
      <c r="AG190" s="59"/>
      <c r="AH190" s="59"/>
      <c r="AI190" s="59"/>
      <c r="AJ190" s="60"/>
      <c r="AK190" s="62"/>
      <c r="AL190" s="62"/>
      <c r="AM190" s="62"/>
      <c r="AN190" s="62"/>
      <c r="AO190" s="62"/>
      <c r="AP190" s="62"/>
      <c r="AQ190" s="63"/>
      <c r="AR190" s="62"/>
      <c r="AS190" s="62"/>
      <c r="AT190" s="63"/>
      <c r="AU190" s="59"/>
      <c r="AV190" s="59"/>
      <c r="AW190" s="59"/>
      <c r="AX190" s="59"/>
      <c r="AY190" s="59"/>
      <c r="AZ190" s="59"/>
      <c r="BA190" s="60"/>
      <c r="BB190" s="64"/>
      <c r="BC190" s="64"/>
      <c r="BD190" s="59"/>
      <c r="BE190" s="59"/>
      <c r="BF190" s="59"/>
      <c r="BG190" s="59"/>
      <c r="BH190" s="59"/>
      <c r="BI190" s="59"/>
      <c r="BJ190" s="59"/>
      <c r="BK190" s="59"/>
      <c r="BL190" s="57"/>
      <c r="BM190" s="57"/>
      <c r="BN190" s="57"/>
      <c r="BO190" s="57"/>
      <c r="BP190" s="57"/>
      <c r="BQ190" s="57"/>
      <c r="BR190" s="57"/>
      <c r="BS190" s="57"/>
      <c r="BT190" s="57"/>
      <c r="BU190" s="57"/>
      <c r="BV190" s="57"/>
      <c r="BW190" s="57"/>
      <c r="BX190" s="57"/>
      <c r="CA190" s="57"/>
      <c r="CB190" s="57"/>
      <c r="CC190" s="57"/>
      <c r="CD190" s="57"/>
      <c r="CE190" s="57"/>
      <c r="CF190" s="57"/>
      <c r="CG190" s="57"/>
      <c r="CH190" s="57"/>
      <c r="CI190" s="57"/>
      <c r="CJ190" s="57"/>
      <c r="CK190" s="57"/>
      <c r="CL190" s="57"/>
      <c r="CP190"/>
      <c r="CQ190"/>
      <c r="CR190"/>
      <c r="CS190"/>
      <c r="CT190"/>
      <c r="CU190"/>
      <c r="CV190"/>
      <c r="CW190"/>
      <c r="CX190"/>
      <c r="CY190"/>
      <c r="CZ190"/>
      <c r="EM190" s="57"/>
      <c r="EN190" s="57"/>
      <c r="EO190" s="57"/>
      <c r="EP190" s="57"/>
      <c r="EQ190" s="57"/>
      <c r="ER190" s="57"/>
      <c r="ES190" s="57"/>
      <c r="ET190" s="57"/>
      <c r="EU190" s="57"/>
      <c r="EV190" s="57"/>
      <c r="EW190" s="57"/>
      <c r="FG190" s="65"/>
      <c r="FH190" s="65"/>
      <c r="FL190" s="57"/>
      <c r="FX190" s="57"/>
      <c r="FY190" s="57"/>
      <c r="FZ190" s="57"/>
      <c r="GA190" s="66"/>
      <c r="GB190" s="66"/>
      <c r="GE190" s="66"/>
      <c r="GG190" s="57"/>
    </row>
    <row r="191" spans="1:189" s="56" customFormat="1" ht="18" customHeight="1" x14ac:dyDescent="0.3">
      <c r="A191" s="56" t="s">
        <v>1053</v>
      </c>
      <c r="B191" s="56" t="s">
        <v>1021</v>
      </c>
      <c r="C191" s="57">
        <v>850</v>
      </c>
      <c r="D191" s="57">
        <v>7</v>
      </c>
      <c r="E191" s="56">
        <f t="shared" si="2"/>
        <v>1123.1500000000001</v>
      </c>
      <c r="F191" s="68">
        <v>66.92404347826087</v>
      </c>
      <c r="G191" s="68">
        <v>0.18813043478260869</v>
      </c>
      <c r="H191" s="68">
        <v>17.342478260869566</v>
      </c>
      <c r="I191" s="68">
        <v>4.4461739130434772</v>
      </c>
      <c r="J191" s="68">
        <v>0.13004347826086954</v>
      </c>
      <c r="K191" s="68">
        <v>0.52586956521739137</v>
      </c>
      <c r="L191" s="68">
        <v>2.6603478260869564</v>
      </c>
      <c r="M191" s="68">
        <v>4.001347826086957</v>
      </c>
      <c r="N191" s="68">
        <v>3.4950000000000001</v>
      </c>
      <c r="O191" s="58"/>
      <c r="P191" s="68">
        <v>0.23717391304347829</v>
      </c>
      <c r="Q191" s="58">
        <v>6.1280000000000001</v>
      </c>
      <c r="S191" s="70">
        <v>40.360685574719994</v>
      </c>
      <c r="T191" s="70">
        <v>3.3491776640000008</v>
      </c>
      <c r="U191" s="70">
        <v>14.726634943999995</v>
      </c>
      <c r="V191" s="70">
        <v>12.761102368000003</v>
      </c>
      <c r="W191" s="70">
        <v>0.18804307200000001</v>
      </c>
      <c r="X191" s="70">
        <v>12.262451712000004</v>
      </c>
      <c r="Y191" s="70">
        <v>10.410928864000001</v>
      </c>
      <c r="Z191" s="70">
        <v>2.1596977920000002</v>
      </c>
      <c r="AA191" s="70">
        <v>1.1913854399999999</v>
      </c>
      <c r="AB191" s="70">
        <v>6.7708480000000012E-3</v>
      </c>
      <c r="AD191" s="59"/>
      <c r="AE191" s="60"/>
      <c r="AF191" s="61"/>
      <c r="AG191" s="59"/>
      <c r="AH191" s="59"/>
      <c r="AI191" s="59"/>
      <c r="AJ191" s="60"/>
      <c r="AK191" s="62"/>
      <c r="AL191" s="62"/>
      <c r="AM191" s="62"/>
      <c r="AN191" s="62"/>
      <c r="AO191" s="62"/>
      <c r="AP191" s="62"/>
      <c r="AQ191" s="63"/>
      <c r="AR191" s="62"/>
      <c r="AS191" s="62"/>
      <c r="AT191" s="63"/>
      <c r="AU191" s="59"/>
      <c r="AV191" s="59"/>
      <c r="AW191" s="59"/>
      <c r="AX191" s="59"/>
      <c r="AY191" s="59"/>
      <c r="AZ191" s="59"/>
      <c r="BA191" s="60"/>
      <c r="BB191" s="64"/>
      <c r="BC191" s="64"/>
      <c r="BD191" s="59"/>
      <c r="BE191" s="59"/>
      <c r="BF191" s="59"/>
      <c r="BG191" s="59"/>
      <c r="BH191" s="59"/>
      <c r="BI191" s="59"/>
      <c r="BJ191" s="59"/>
      <c r="BK191" s="59"/>
      <c r="BL191" s="57"/>
      <c r="BM191" s="57"/>
      <c r="BN191" s="57"/>
      <c r="BO191" s="57"/>
      <c r="BP191" s="57"/>
      <c r="BQ191" s="57"/>
      <c r="BR191" s="57"/>
      <c r="BS191" s="57"/>
      <c r="BT191" s="57"/>
      <c r="BU191" s="57"/>
      <c r="BV191" s="57"/>
      <c r="BW191" s="57"/>
      <c r="BX191" s="57"/>
      <c r="CA191" s="57"/>
      <c r="CB191" s="57"/>
      <c r="CC191" s="57"/>
      <c r="CD191" s="57"/>
      <c r="CE191" s="57"/>
      <c r="CF191" s="57"/>
      <c r="CG191" s="57"/>
      <c r="CH191" s="57"/>
      <c r="CI191" s="57"/>
      <c r="CJ191" s="57"/>
      <c r="CK191" s="57"/>
      <c r="CL191" s="57"/>
      <c r="CP191"/>
      <c r="CQ191"/>
      <c r="CR191"/>
      <c r="CS191"/>
      <c r="CT191"/>
      <c r="CU191"/>
      <c r="CV191"/>
      <c r="CW191"/>
      <c r="CX191"/>
      <c r="CY191"/>
      <c r="CZ191"/>
      <c r="EM191" s="57"/>
      <c r="EN191" s="57"/>
      <c r="EO191" s="57"/>
      <c r="EP191" s="57"/>
      <c r="EQ191" s="57"/>
      <c r="ER191" s="57"/>
      <c r="ES191" s="57"/>
      <c r="ET191" s="57"/>
      <c r="EU191" s="57"/>
      <c r="EV191" s="57"/>
      <c r="EW191" s="57"/>
      <c r="FG191" s="65"/>
      <c r="FH191" s="65"/>
      <c r="FL191" s="57"/>
      <c r="FX191" s="57"/>
      <c r="FY191" s="57"/>
      <c r="FZ191" s="57"/>
      <c r="GA191" s="66"/>
      <c r="GB191" s="66"/>
      <c r="GE191" s="66"/>
      <c r="GG191" s="57"/>
    </row>
    <row r="192" spans="1:189" s="56" customFormat="1" ht="18" customHeight="1" x14ac:dyDescent="0.3">
      <c r="A192" s="56" t="s">
        <v>1053</v>
      </c>
      <c r="B192" s="56" t="s">
        <v>1021</v>
      </c>
      <c r="C192" s="57">
        <v>825</v>
      </c>
      <c r="D192" s="57">
        <v>7</v>
      </c>
      <c r="E192" s="56">
        <f t="shared" si="2"/>
        <v>1098.1500000000001</v>
      </c>
      <c r="F192" s="68">
        <v>69.965318181818191</v>
      </c>
      <c r="G192" s="68">
        <v>0.20531818181818184</v>
      </c>
      <c r="H192" s="68">
        <v>16.364636363636365</v>
      </c>
      <c r="I192" s="68">
        <v>3.0194090909090905</v>
      </c>
      <c r="J192" s="68">
        <v>0.11577272727272726</v>
      </c>
      <c r="K192" s="68">
        <v>0.3403181818181818</v>
      </c>
      <c r="L192" s="68">
        <v>2.1416363636363638</v>
      </c>
      <c r="M192" s="68">
        <v>3.8998636363636363</v>
      </c>
      <c r="N192" s="68">
        <v>3.7747272727272727</v>
      </c>
      <c r="O192" s="58"/>
      <c r="P192" s="68">
        <v>0.11749999999999999</v>
      </c>
      <c r="Q192" s="58">
        <v>7.1870000000000003</v>
      </c>
      <c r="S192" s="70">
        <v>40.395243159000003</v>
      </c>
      <c r="T192" s="70">
        <v>3.8061765999999997</v>
      </c>
      <c r="U192" s="70">
        <v>14.3436708</v>
      </c>
      <c r="V192" s="70">
        <v>13.0946984</v>
      </c>
      <c r="W192" s="70">
        <v>0.18483720000000001</v>
      </c>
      <c r="X192" s="70">
        <v>11.828386200000001</v>
      </c>
      <c r="Y192" s="70">
        <v>10.262446600000001</v>
      </c>
      <c r="Z192" s="70">
        <v>2.1199444000000005</v>
      </c>
      <c r="AA192" s="70">
        <v>1.2283384000000004</v>
      </c>
      <c r="AB192" s="70">
        <v>9.7739999999999962E-3</v>
      </c>
      <c r="AD192" s="59"/>
      <c r="AE192" s="60"/>
      <c r="AF192" s="61"/>
      <c r="AG192" s="59"/>
      <c r="AH192" s="59"/>
      <c r="AI192" s="59"/>
      <c r="AJ192" s="60"/>
      <c r="AK192" s="62"/>
      <c r="AL192" s="62"/>
      <c r="AM192" s="62"/>
      <c r="AN192" s="62"/>
      <c r="AO192" s="62"/>
      <c r="AP192" s="62"/>
      <c r="AQ192" s="63"/>
      <c r="AR192" s="62"/>
      <c r="AS192" s="62"/>
      <c r="AT192" s="63"/>
      <c r="AU192" s="59"/>
      <c r="AV192" s="59"/>
      <c r="AW192" s="59"/>
      <c r="AX192" s="59"/>
      <c r="AY192" s="59"/>
      <c r="AZ192" s="59"/>
      <c r="BA192" s="60"/>
      <c r="BB192" s="64"/>
      <c r="BC192" s="64"/>
      <c r="BD192" s="59"/>
      <c r="BE192" s="59"/>
      <c r="BF192" s="59"/>
      <c r="BG192" s="59"/>
      <c r="BH192" s="59"/>
      <c r="BI192" s="59"/>
      <c r="BJ192" s="59"/>
      <c r="BK192" s="59"/>
      <c r="BL192" s="57"/>
      <c r="BM192" s="57"/>
      <c r="BN192" s="57"/>
      <c r="BO192" s="57"/>
      <c r="BP192" s="57"/>
      <c r="BQ192" s="57"/>
      <c r="BR192" s="57"/>
      <c r="BS192" s="57"/>
      <c r="BT192" s="57"/>
      <c r="BU192" s="57"/>
      <c r="BV192" s="57"/>
      <c r="BW192" s="57"/>
      <c r="BX192" s="57"/>
      <c r="CA192" s="57"/>
      <c r="CB192" s="57"/>
      <c r="CC192" s="57"/>
      <c r="CD192" s="57"/>
      <c r="CE192" s="57"/>
      <c r="CF192" s="57"/>
      <c r="CG192" s="57"/>
      <c r="CH192" s="57"/>
      <c r="CI192" s="57"/>
      <c r="CJ192" s="57"/>
      <c r="CK192" s="57"/>
      <c r="CL192" s="57"/>
      <c r="CP192"/>
      <c r="CQ192"/>
      <c r="CR192"/>
      <c r="CS192"/>
      <c r="CT192"/>
      <c r="CU192"/>
      <c r="CV192"/>
      <c r="CW192"/>
      <c r="CX192"/>
      <c r="CY192"/>
      <c r="CZ192"/>
      <c r="EM192" s="57"/>
      <c r="EN192" s="57"/>
      <c r="EO192" s="57"/>
      <c r="EP192" s="57"/>
      <c r="EQ192" s="57"/>
      <c r="ER192" s="57"/>
      <c r="ES192" s="57"/>
      <c r="ET192" s="57"/>
      <c r="EU192" s="57"/>
      <c r="EV192" s="57"/>
      <c r="EW192" s="57"/>
      <c r="FG192" s="65"/>
      <c r="FH192" s="65"/>
      <c r="FL192" s="57"/>
      <c r="FX192" s="57"/>
      <c r="FY192" s="57"/>
      <c r="FZ192" s="57"/>
      <c r="GA192" s="66"/>
      <c r="GB192" s="66"/>
      <c r="GE192" s="66"/>
      <c r="GG192" s="57"/>
    </row>
    <row r="193" spans="1:189" s="56" customFormat="1" ht="18" customHeight="1" x14ac:dyDescent="0.3">
      <c r="A193" s="56" t="s">
        <v>1053</v>
      </c>
      <c r="B193" s="56" t="s">
        <v>1021</v>
      </c>
      <c r="C193" s="57">
        <v>950</v>
      </c>
      <c r="D193" s="57">
        <v>7</v>
      </c>
      <c r="E193" s="56">
        <f t="shared" si="2"/>
        <v>1223.1500000000001</v>
      </c>
      <c r="F193" s="68">
        <v>60.157311018596531</v>
      </c>
      <c r="G193" s="68">
        <v>0.61252072789333933</v>
      </c>
      <c r="H193" s="68">
        <v>18.899679410356793</v>
      </c>
      <c r="I193" s="68">
        <v>5.287759595425177</v>
      </c>
      <c r="J193" s="68">
        <v>0.15475598808778601</v>
      </c>
      <c r="K193" s="68">
        <v>1.7941426593530381</v>
      </c>
      <c r="L193" s="68">
        <v>4.118674152938044</v>
      </c>
      <c r="M193" s="68">
        <v>3.5906696903971467</v>
      </c>
      <c r="N193" s="68">
        <v>4.5544034370557585</v>
      </c>
      <c r="O193" s="58"/>
      <c r="P193" s="68">
        <v>0.71063102723299532</v>
      </c>
      <c r="Q193" s="58">
        <v>5.3620000000000001</v>
      </c>
      <c r="S193" s="70">
        <v>40.673000000000002</v>
      </c>
      <c r="T193" s="70">
        <v>2.8530000000000002</v>
      </c>
      <c r="U193" s="70">
        <v>14.055999999999999</v>
      </c>
      <c r="V193" s="70">
        <v>13.625999999999999</v>
      </c>
      <c r="W193" s="70">
        <v>0.22800000000000001</v>
      </c>
      <c r="X193" s="70">
        <v>12.311</v>
      </c>
      <c r="Y193" s="70">
        <v>10.561999999999999</v>
      </c>
      <c r="Z193" s="70">
        <v>2.2250000000000001</v>
      </c>
      <c r="AA193" s="70">
        <v>1.456</v>
      </c>
      <c r="AB193" s="70">
        <v>1.4999999999999999E-2</v>
      </c>
      <c r="AD193" s="59"/>
      <c r="AE193" s="60"/>
      <c r="AF193" s="61"/>
      <c r="AG193" s="59"/>
      <c r="AH193" s="59"/>
      <c r="AI193" s="59"/>
      <c r="AJ193" s="60"/>
      <c r="AK193" s="62"/>
      <c r="AL193" s="62"/>
      <c r="AM193" s="62"/>
      <c r="AN193" s="62"/>
      <c r="AO193" s="62"/>
      <c r="AP193" s="62"/>
      <c r="AQ193" s="63"/>
      <c r="AR193" s="62"/>
      <c r="AS193" s="62"/>
      <c r="AT193" s="63"/>
      <c r="AU193" s="59"/>
      <c r="AV193" s="59"/>
      <c r="AW193" s="59"/>
      <c r="AX193" s="59"/>
      <c r="AY193" s="59"/>
      <c r="AZ193" s="59"/>
      <c r="BA193" s="60"/>
      <c r="BB193" s="64"/>
      <c r="BC193" s="64"/>
      <c r="BD193" s="59"/>
      <c r="BE193" s="59"/>
      <c r="BF193" s="59"/>
      <c r="BG193" s="59"/>
      <c r="BH193" s="59"/>
      <c r="BI193" s="59"/>
      <c r="BJ193" s="59"/>
      <c r="BK193" s="59"/>
      <c r="BL193" s="57"/>
      <c r="BM193" s="57"/>
      <c r="BN193" s="57"/>
      <c r="BO193" s="57"/>
      <c r="BP193" s="57"/>
      <c r="BQ193" s="57"/>
      <c r="BR193" s="57"/>
      <c r="BS193" s="57"/>
      <c r="BT193" s="57"/>
      <c r="BU193" s="57"/>
      <c r="BV193" s="57"/>
      <c r="BW193" s="57"/>
      <c r="BX193" s="57"/>
      <c r="CA193" s="57"/>
      <c r="CB193" s="57"/>
      <c r="CC193" s="57"/>
      <c r="CD193" s="57"/>
      <c r="CE193" s="57"/>
      <c r="CF193" s="57"/>
      <c r="CG193" s="57"/>
      <c r="CH193" s="57"/>
      <c r="CI193" s="57"/>
      <c r="CJ193" s="57"/>
      <c r="CK193" s="57"/>
      <c r="CL193" s="57"/>
      <c r="CP193"/>
      <c r="CQ193"/>
      <c r="CR193"/>
      <c r="CS193"/>
      <c r="CT193"/>
      <c r="CU193"/>
      <c r="CV193"/>
      <c r="CW193"/>
      <c r="CX193"/>
      <c r="CY193"/>
      <c r="CZ193"/>
      <c r="EM193" s="57"/>
      <c r="EN193" s="57"/>
      <c r="EO193" s="57"/>
      <c r="EP193" s="57"/>
      <c r="EQ193" s="57"/>
      <c r="ER193" s="57"/>
      <c r="ES193" s="57"/>
      <c r="ET193" s="57"/>
      <c r="EU193" s="57"/>
      <c r="EV193" s="57"/>
      <c r="EW193" s="57"/>
      <c r="FG193" s="65"/>
      <c r="FH193" s="65"/>
      <c r="FL193" s="57"/>
      <c r="FX193" s="57"/>
      <c r="FY193" s="57"/>
      <c r="FZ193" s="57"/>
      <c r="GA193" s="66"/>
      <c r="GB193" s="66"/>
      <c r="GE193" s="66"/>
      <c r="GG193" s="57"/>
    </row>
    <row r="194" spans="1:189" s="56" customFormat="1" ht="18" customHeight="1" x14ac:dyDescent="0.3">
      <c r="A194" s="56" t="s">
        <v>1053</v>
      </c>
      <c r="B194" s="56" t="s">
        <v>1021</v>
      </c>
      <c r="C194" s="57">
        <v>900</v>
      </c>
      <c r="D194" s="57">
        <v>7</v>
      </c>
      <c r="E194" s="56">
        <f t="shared" si="2"/>
        <v>1173.1500000000001</v>
      </c>
      <c r="F194" s="68">
        <v>67.553526303928805</v>
      </c>
      <c r="G194" s="68">
        <v>0.28697529282957296</v>
      </c>
      <c r="H194" s="68">
        <v>16.856957638942529</v>
      </c>
      <c r="I194" s="68">
        <v>3.262375115015606</v>
      </c>
      <c r="J194" s="68">
        <v>8.7413125797850183E-2</v>
      </c>
      <c r="K194" s="68">
        <v>0.69046445735905593</v>
      </c>
      <c r="L194" s="68">
        <v>2.5800286826713488</v>
      </c>
      <c r="M194" s="68">
        <v>3.6162832595054835</v>
      </c>
      <c r="N194" s="68">
        <v>4.8100809527278834</v>
      </c>
      <c r="O194" s="58"/>
      <c r="P194" s="68">
        <v>0.19748384561179211</v>
      </c>
      <c r="Q194" s="58">
        <v>6.3419999999999996</v>
      </c>
      <c r="S194" s="70">
        <v>40.602354705882355</v>
      </c>
      <c r="T194" s="70">
        <v>2.6648823529411767</v>
      </c>
      <c r="U194" s="70">
        <v>14.443705882352942</v>
      </c>
      <c r="V194" s="70">
        <v>14.437882352941177</v>
      </c>
      <c r="W194" s="70">
        <v>0.26311764705882351</v>
      </c>
      <c r="X194" s="70">
        <v>11.140529411764708</v>
      </c>
      <c r="Y194" s="70">
        <v>10.163235294117646</v>
      </c>
      <c r="Z194" s="70">
        <v>2.046117647058824</v>
      </c>
      <c r="AA194" s="70">
        <v>1.4112941176470588</v>
      </c>
      <c r="AB194" s="70">
        <v>4.9411764705882344E-3</v>
      </c>
      <c r="AD194" s="59"/>
      <c r="AE194" s="60"/>
      <c r="AF194" s="61"/>
      <c r="AG194" s="59"/>
      <c r="AH194" s="59"/>
      <c r="AI194" s="59"/>
      <c r="AJ194" s="60"/>
      <c r="AK194" s="62"/>
      <c r="AL194" s="62"/>
      <c r="AM194" s="62"/>
      <c r="AN194" s="62"/>
      <c r="AO194" s="62"/>
      <c r="AP194" s="62"/>
      <c r="AQ194" s="63"/>
      <c r="AR194" s="62"/>
      <c r="AS194" s="62"/>
      <c r="AT194" s="63"/>
      <c r="AU194" s="59"/>
      <c r="AV194" s="59"/>
      <c r="AW194" s="59"/>
      <c r="AX194" s="59"/>
      <c r="AY194" s="59"/>
      <c r="AZ194" s="59"/>
      <c r="BA194" s="60"/>
      <c r="BB194" s="64"/>
      <c r="BC194" s="64"/>
      <c r="BD194" s="59"/>
      <c r="BE194" s="59"/>
      <c r="BF194" s="59"/>
      <c r="BG194" s="59"/>
      <c r="BH194" s="59"/>
      <c r="BI194" s="59"/>
      <c r="BJ194" s="59"/>
      <c r="BK194" s="59"/>
      <c r="BL194" s="57"/>
      <c r="BM194" s="57"/>
      <c r="BN194" s="57"/>
      <c r="BO194" s="57"/>
      <c r="BP194" s="57"/>
      <c r="BQ194" s="57"/>
      <c r="BR194" s="57"/>
      <c r="BS194" s="57"/>
      <c r="BT194" s="57"/>
      <c r="BU194" s="57"/>
      <c r="BV194" s="57"/>
      <c r="BW194" s="57"/>
      <c r="BX194" s="57"/>
      <c r="CA194" s="57"/>
      <c r="CB194" s="57"/>
      <c r="CC194" s="57"/>
      <c r="CD194" s="57"/>
      <c r="CE194" s="57"/>
      <c r="CF194" s="57"/>
      <c r="CG194" s="57"/>
      <c r="CH194" s="57"/>
      <c r="CI194" s="57"/>
      <c r="CJ194" s="57"/>
      <c r="CK194" s="57"/>
      <c r="CL194" s="57"/>
      <c r="CP194"/>
      <c r="CQ194"/>
      <c r="CR194"/>
      <c r="CS194"/>
      <c r="CT194"/>
      <c r="CU194"/>
      <c r="CV194"/>
      <c r="CW194"/>
      <c r="CX194"/>
      <c r="CY194"/>
      <c r="CZ194"/>
      <c r="EM194" s="57"/>
      <c r="EN194" s="57"/>
      <c r="EO194" s="57"/>
      <c r="EP194" s="57"/>
      <c r="EQ194" s="57"/>
      <c r="ER194" s="57"/>
      <c r="ES194" s="57"/>
      <c r="ET194" s="57"/>
      <c r="EU194" s="57"/>
      <c r="EV194" s="57"/>
      <c r="EW194" s="57"/>
      <c r="FG194" s="65"/>
      <c r="FH194" s="65"/>
      <c r="FL194" s="57"/>
      <c r="FX194" s="57"/>
      <c r="FY194" s="57"/>
      <c r="FZ194" s="57"/>
      <c r="GA194" s="66"/>
      <c r="GB194" s="66"/>
      <c r="GE194" s="66"/>
      <c r="GG194" s="57"/>
    </row>
    <row r="195" spans="1:189" s="56" customFormat="1" ht="18" customHeight="1" x14ac:dyDescent="0.3">
      <c r="A195" s="56" t="s">
        <v>1053</v>
      </c>
      <c r="B195" s="56" t="s">
        <v>1021</v>
      </c>
      <c r="C195" s="57">
        <v>850</v>
      </c>
      <c r="D195" s="57">
        <v>7</v>
      </c>
      <c r="E195" s="56">
        <f t="shared" ref="E195:E258" si="3">C195+273.15</f>
        <v>1123.1500000000001</v>
      </c>
      <c r="F195" s="68">
        <v>68.342621567260096</v>
      </c>
      <c r="G195" s="68">
        <v>0.24288788889805013</v>
      </c>
      <c r="H195" s="68">
        <v>16.800723919604547</v>
      </c>
      <c r="I195" s="68">
        <v>3.3646542270249169</v>
      </c>
      <c r="J195" s="68">
        <v>0.11635465905506569</v>
      </c>
      <c r="K195" s="68">
        <v>0.53313695070138667</v>
      </c>
      <c r="L195" s="68">
        <v>2.4922821405461528</v>
      </c>
      <c r="M195" s="68">
        <v>3.4325676836416226</v>
      </c>
      <c r="N195" s="68">
        <v>4.3852744161423542</v>
      </c>
      <c r="O195" s="58"/>
      <c r="P195" s="68">
        <v>0.20706418688145403</v>
      </c>
      <c r="Q195" s="58">
        <v>7.1539999999999999</v>
      </c>
      <c r="S195" s="70">
        <v>40.407503555999988</v>
      </c>
      <c r="T195" s="70">
        <v>3.4888745500000007</v>
      </c>
      <c r="U195" s="70">
        <v>14.724123750000002</v>
      </c>
      <c r="V195" s="70">
        <v>13.272395150000001</v>
      </c>
      <c r="W195" s="70">
        <v>0.20113625000000004</v>
      </c>
      <c r="X195" s="70">
        <v>11.981575550000002</v>
      </c>
      <c r="Y195" s="70">
        <v>10.296402200000003</v>
      </c>
      <c r="Z195" s="70">
        <v>2.21262545</v>
      </c>
      <c r="AA195" s="70">
        <v>1.3797629999999999</v>
      </c>
      <c r="AB195" s="70">
        <v>5.7015E-3</v>
      </c>
      <c r="AD195" s="59"/>
      <c r="AE195" s="60"/>
      <c r="AF195" s="61"/>
      <c r="AG195" s="59"/>
      <c r="AH195" s="59"/>
      <c r="AI195" s="59"/>
      <c r="AJ195" s="60"/>
      <c r="AK195" s="62"/>
      <c r="AL195" s="62"/>
      <c r="AM195" s="62"/>
      <c r="AN195" s="62"/>
      <c r="AO195" s="62"/>
      <c r="AP195" s="62"/>
      <c r="AQ195" s="63"/>
      <c r="AR195" s="62"/>
      <c r="AS195" s="62"/>
      <c r="AT195" s="63"/>
      <c r="AU195" s="59"/>
      <c r="AV195" s="59"/>
      <c r="AW195" s="59"/>
      <c r="AX195" s="59"/>
      <c r="AY195" s="59"/>
      <c r="AZ195" s="59"/>
      <c r="BA195" s="60"/>
      <c r="BB195" s="64"/>
      <c r="BC195" s="64"/>
      <c r="BD195" s="59"/>
      <c r="BE195" s="59"/>
      <c r="BF195" s="59"/>
      <c r="BG195" s="59"/>
      <c r="BH195" s="59"/>
      <c r="BI195" s="59"/>
      <c r="BJ195" s="59"/>
      <c r="BK195" s="59"/>
      <c r="BL195" s="57"/>
      <c r="BM195" s="57"/>
      <c r="BN195" s="57"/>
      <c r="BO195" s="57"/>
      <c r="BP195" s="57"/>
      <c r="BQ195" s="57"/>
      <c r="BR195" s="57"/>
      <c r="BS195" s="57"/>
      <c r="BT195" s="57"/>
      <c r="BU195" s="57"/>
      <c r="BV195" s="57"/>
      <c r="BW195" s="57"/>
      <c r="BX195" s="57"/>
      <c r="CA195" s="57"/>
      <c r="CB195" s="57"/>
      <c r="CC195" s="57"/>
      <c r="CD195" s="57"/>
      <c r="CE195" s="57"/>
      <c r="CF195" s="57"/>
      <c r="CG195" s="57"/>
      <c r="CH195" s="57"/>
      <c r="CI195" s="57"/>
      <c r="CJ195" s="57"/>
      <c r="CK195" s="57"/>
      <c r="CL195" s="57"/>
      <c r="CP195"/>
      <c r="CQ195"/>
      <c r="CR195"/>
      <c r="CS195"/>
      <c r="CT195"/>
      <c r="CU195"/>
      <c r="CV195"/>
      <c r="CW195"/>
      <c r="CX195"/>
      <c r="CY195"/>
      <c r="CZ195"/>
      <c r="EM195" s="57"/>
      <c r="EN195" s="57"/>
      <c r="EO195" s="57"/>
      <c r="EP195" s="57"/>
      <c r="EQ195" s="57"/>
      <c r="ER195" s="57"/>
      <c r="ES195" s="57"/>
      <c r="ET195" s="57"/>
      <c r="EU195" s="57"/>
      <c r="EV195" s="57"/>
      <c r="EW195" s="57"/>
      <c r="FG195" s="65"/>
      <c r="FH195" s="65"/>
      <c r="FL195" s="57"/>
      <c r="FX195" s="57"/>
      <c r="FY195" s="57"/>
      <c r="FZ195" s="57"/>
      <c r="GA195" s="66"/>
      <c r="GB195" s="66"/>
      <c r="GE195" s="66"/>
      <c r="GG195" s="57"/>
    </row>
    <row r="196" spans="1:189" s="56" customFormat="1" ht="18" customHeight="1" x14ac:dyDescent="0.3">
      <c r="A196" s="56" t="s">
        <v>1053</v>
      </c>
      <c r="B196" s="56" t="s">
        <v>1021</v>
      </c>
      <c r="C196" s="57">
        <v>875</v>
      </c>
      <c r="D196" s="57">
        <v>7</v>
      </c>
      <c r="E196" s="56">
        <f t="shared" si="3"/>
        <v>1148.1500000000001</v>
      </c>
      <c r="F196" s="68">
        <v>69.644217391304352</v>
      </c>
      <c r="G196" s="68">
        <v>0.25039130434782608</v>
      </c>
      <c r="H196" s="68">
        <v>16.185130434782607</v>
      </c>
      <c r="I196" s="68">
        <v>2.4021304347826087</v>
      </c>
      <c r="J196" s="68">
        <v>0.10439130434782604</v>
      </c>
      <c r="K196" s="68">
        <v>0.59317391304347822</v>
      </c>
      <c r="L196" s="68">
        <v>2.2486086956521745</v>
      </c>
      <c r="M196" s="68">
        <v>3.5580434782608701</v>
      </c>
      <c r="N196" s="68">
        <v>4.697913043478259</v>
      </c>
      <c r="O196" s="58"/>
      <c r="P196" s="68">
        <v>0.19017391304347825</v>
      </c>
      <c r="Q196" s="58">
        <v>7.2210000000000001</v>
      </c>
      <c r="S196" s="70">
        <v>41.050588235294128</v>
      </c>
      <c r="T196" s="70">
        <v>2.5484705882352938</v>
      </c>
      <c r="U196" s="70">
        <v>13.530176470588234</v>
      </c>
      <c r="V196" s="70">
        <v>13.787999999999998</v>
      </c>
      <c r="W196" s="70">
        <v>0.2771764705882353</v>
      </c>
      <c r="X196" s="70">
        <v>11.867058823529414</v>
      </c>
      <c r="Y196" s="70">
        <v>10.431705882352944</v>
      </c>
      <c r="Z196" s="70">
        <v>2.0438823529411767</v>
      </c>
      <c r="AA196" s="70">
        <v>1.2200588235294116</v>
      </c>
      <c r="AB196" s="70">
        <v>2E-3</v>
      </c>
      <c r="AD196" s="59"/>
      <c r="AE196" s="60"/>
      <c r="AF196" s="61"/>
      <c r="AG196" s="59"/>
      <c r="AH196" s="59"/>
      <c r="AI196" s="59"/>
      <c r="AJ196" s="60"/>
      <c r="AK196" s="62"/>
      <c r="AL196" s="62"/>
      <c r="AM196" s="62"/>
      <c r="AN196" s="62"/>
      <c r="AO196" s="62"/>
      <c r="AP196" s="62"/>
      <c r="AQ196" s="63"/>
      <c r="AR196" s="62"/>
      <c r="AS196" s="62"/>
      <c r="AT196" s="63"/>
      <c r="AU196" s="59"/>
      <c r="AV196" s="59"/>
      <c r="AW196" s="59"/>
      <c r="AX196" s="59"/>
      <c r="AY196" s="59"/>
      <c r="AZ196" s="59"/>
      <c r="BA196" s="60"/>
      <c r="BB196" s="64"/>
      <c r="BC196" s="64"/>
      <c r="BD196" s="59"/>
      <c r="BE196" s="59"/>
      <c r="BF196" s="59"/>
      <c r="BG196" s="59"/>
      <c r="BH196" s="59"/>
      <c r="BI196" s="59"/>
      <c r="BJ196" s="59"/>
      <c r="BK196" s="59"/>
      <c r="BL196" s="57"/>
      <c r="BM196" s="57"/>
      <c r="BN196" s="57"/>
      <c r="BO196" s="57"/>
      <c r="BP196" s="57"/>
      <c r="BQ196" s="57"/>
      <c r="BR196" s="57"/>
      <c r="BS196" s="57"/>
      <c r="BT196" s="57"/>
      <c r="BU196" s="57"/>
      <c r="BV196" s="57"/>
      <c r="BW196" s="57"/>
      <c r="BX196" s="57"/>
      <c r="CA196" s="57"/>
      <c r="CB196" s="57"/>
      <c r="CC196" s="57"/>
      <c r="CD196" s="57"/>
      <c r="CE196" s="57"/>
      <c r="CF196" s="57"/>
      <c r="CG196" s="57"/>
      <c r="CH196" s="57"/>
      <c r="CI196" s="57"/>
      <c r="CJ196" s="57"/>
      <c r="CK196" s="57"/>
      <c r="CL196" s="57"/>
      <c r="CP196"/>
      <c r="CQ196"/>
      <c r="CR196"/>
      <c r="CS196"/>
      <c r="CT196"/>
      <c r="CU196"/>
      <c r="CV196"/>
      <c r="CW196"/>
      <c r="CX196"/>
      <c r="CY196"/>
      <c r="CZ196"/>
      <c r="EM196" s="57"/>
      <c r="EN196" s="57"/>
      <c r="EO196" s="57"/>
      <c r="EP196" s="57"/>
      <c r="EQ196" s="57"/>
      <c r="ER196" s="57"/>
      <c r="ES196" s="57"/>
      <c r="ET196" s="57"/>
      <c r="EU196" s="57"/>
      <c r="EV196" s="57"/>
      <c r="EW196" s="57"/>
      <c r="FG196" s="65"/>
      <c r="FH196" s="65"/>
      <c r="FL196" s="57"/>
      <c r="FX196" s="57"/>
      <c r="FY196" s="57"/>
      <c r="FZ196" s="57"/>
      <c r="GA196" s="66"/>
      <c r="GB196" s="66"/>
      <c r="GE196" s="66"/>
      <c r="GG196" s="57"/>
    </row>
    <row r="197" spans="1:189" s="56" customFormat="1" ht="18" customHeight="1" x14ac:dyDescent="0.3">
      <c r="A197" s="56" t="s">
        <v>1053</v>
      </c>
      <c r="B197" s="56" t="s">
        <v>1021</v>
      </c>
      <c r="C197" s="57">
        <v>850</v>
      </c>
      <c r="D197" s="57">
        <v>7</v>
      </c>
      <c r="E197" s="56">
        <f t="shared" si="3"/>
        <v>1123.1500000000001</v>
      </c>
      <c r="F197" s="68">
        <v>71.243812500000018</v>
      </c>
      <c r="G197" s="68">
        <v>0.19350000000000001</v>
      </c>
      <c r="H197" s="68">
        <v>15.464624999999998</v>
      </c>
      <c r="I197" s="68">
        <v>2.0607499999999996</v>
      </c>
      <c r="J197" s="68">
        <v>6.0312499999999998E-2</v>
      </c>
      <c r="K197" s="68">
        <v>0.46674999999999994</v>
      </c>
      <c r="L197" s="68">
        <v>2.1239374999999998</v>
      </c>
      <c r="M197" s="68">
        <v>3.4735624999999994</v>
      </c>
      <c r="N197" s="68">
        <v>4.6253750000000018</v>
      </c>
      <c r="O197" s="58"/>
      <c r="P197" s="68">
        <v>0.16081250000000002</v>
      </c>
      <c r="Q197" s="58">
        <v>7.2270000000000003</v>
      </c>
      <c r="S197" s="70">
        <v>41.389277777777778</v>
      </c>
      <c r="T197" s="70">
        <v>2.7688333333333337</v>
      </c>
      <c r="U197" s="70">
        <v>13.716888888888887</v>
      </c>
      <c r="V197" s="70">
        <v>13.2705</v>
      </c>
      <c r="W197" s="70">
        <v>0.25266666666666665</v>
      </c>
      <c r="X197" s="70">
        <v>12.004166666666668</v>
      </c>
      <c r="Y197" s="70">
        <v>10.522388888888891</v>
      </c>
      <c r="Z197" s="70">
        <v>2.0364444444444443</v>
      </c>
      <c r="AA197" s="70">
        <v>1.319</v>
      </c>
      <c r="AB197" s="70">
        <v>1.2055555555555557E-2</v>
      </c>
      <c r="AD197" s="59"/>
      <c r="AE197" s="60"/>
      <c r="AF197" s="61"/>
      <c r="AG197" s="59"/>
      <c r="AH197" s="59"/>
      <c r="AI197" s="59"/>
      <c r="AJ197" s="60"/>
      <c r="AK197" s="62"/>
      <c r="AL197" s="62"/>
      <c r="AM197" s="62"/>
      <c r="AN197" s="62"/>
      <c r="AO197" s="62"/>
      <c r="AP197" s="62"/>
      <c r="AQ197" s="63"/>
      <c r="AR197" s="62"/>
      <c r="AS197" s="62"/>
      <c r="AT197" s="63"/>
      <c r="AU197" s="59"/>
      <c r="AV197" s="59"/>
      <c r="AW197" s="59"/>
      <c r="AX197" s="59"/>
      <c r="AY197" s="59"/>
      <c r="AZ197" s="59"/>
      <c r="BA197" s="60"/>
      <c r="BB197" s="64"/>
      <c r="BC197" s="64"/>
      <c r="BD197" s="59"/>
      <c r="BE197" s="59"/>
      <c r="BF197" s="59"/>
      <c r="BG197" s="59"/>
      <c r="BH197" s="59"/>
      <c r="BI197" s="59"/>
      <c r="BJ197" s="59"/>
      <c r="BK197" s="59"/>
      <c r="BL197" s="57"/>
      <c r="BM197" s="57"/>
      <c r="BN197" s="57"/>
      <c r="BO197" s="57"/>
      <c r="BP197" s="57"/>
      <c r="BQ197" s="57"/>
      <c r="BR197" s="57"/>
      <c r="BS197" s="57"/>
      <c r="BT197" s="57"/>
      <c r="BU197" s="57"/>
      <c r="BV197" s="57"/>
      <c r="BW197" s="57"/>
      <c r="BX197" s="57"/>
      <c r="CA197" s="57"/>
      <c r="CB197" s="57"/>
      <c r="CC197" s="57"/>
      <c r="CD197" s="57"/>
      <c r="CE197" s="57"/>
      <c r="CF197" s="57"/>
      <c r="CG197" s="57"/>
      <c r="CH197" s="57"/>
      <c r="CI197" s="57"/>
      <c r="CJ197" s="57"/>
      <c r="CK197" s="57"/>
      <c r="CL197" s="57"/>
      <c r="CP197"/>
      <c r="CQ197"/>
      <c r="CR197"/>
      <c r="CS197"/>
      <c r="CT197"/>
      <c r="CU197"/>
      <c r="CV197"/>
      <c r="CW197"/>
      <c r="CX197"/>
      <c r="CY197"/>
      <c r="CZ197"/>
      <c r="EM197" s="57"/>
      <c r="EN197" s="57"/>
      <c r="EO197" s="57"/>
      <c r="EP197" s="57"/>
      <c r="EQ197" s="57"/>
      <c r="ER197" s="57"/>
      <c r="ES197" s="57"/>
      <c r="ET197" s="57"/>
      <c r="EU197" s="57"/>
      <c r="EV197" s="57"/>
      <c r="EW197" s="57"/>
      <c r="FG197" s="65"/>
      <c r="FH197" s="65"/>
      <c r="FL197" s="57"/>
      <c r="FX197" s="57"/>
      <c r="FY197" s="57"/>
      <c r="FZ197" s="57"/>
      <c r="GA197" s="66"/>
      <c r="GB197" s="66"/>
      <c r="GE197" s="66"/>
      <c r="GG197" s="57"/>
    </row>
    <row r="198" spans="1:189" s="56" customFormat="1" ht="18" customHeight="1" x14ac:dyDescent="0.3">
      <c r="A198" s="56" t="s">
        <v>1053</v>
      </c>
      <c r="B198" s="56" t="s">
        <v>1021</v>
      </c>
      <c r="C198" s="57">
        <v>925</v>
      </c>
      <c r="D198" s="57">
        <v>7</v>
      </c>
      <c r="E198" s="56">
        <f t="shared" si="3"/>
        <v>1198.1500000000001</v>
      </c>
      <c r="F198" s="68">
        <v>68.638866666666672</v>
      </c>
      <c r="G198" s="68">
        <v>0.35299999999999998</v>
      </c>
      <c r="H198" s="68">
        <v>16.310533333333332</v>
      </c>
      <c r="I198" s="68">
        <v>2.1988666666666656</v>
      </c>
      <c r="J198" s="68">
        <v>0.10293333333333336</v>
      </c>
      <c r="K198" s="68">
        <v>0.84643333333333348</v>
      </c>
      <c r="L198" s="68">
        <v>2.2721333333333336</v>
      </c>
      <c r="M198" s="68">
        <v>3.4957333333333325</v>
      </c>
      <c r="N198" s="68">
        <v>5.4457999999999993</v>
      </c>
      <c r="O198" s="58"/>
      <c r="P198" s="68">
        <v>0.20273333333333332</v>
      </c>
      <c r="Q198" s="58">
        <v>6.9219999999999997</v>
      </c>
      <c r="S198" s="70">
        <v>40.701749999999997</v>
      </c>
      <c r="T198" s="70">
        <v>2.9503750000000002</v>
      </c>
      <c r="U198" s="70">
        <v>13.871874999999999</v>
      </c>
      <c r="V198" s="70">
        <v>11.633875</v>
      </c>
      <c r="W198" s="70">
        <v>0.24662499999999998</v>
      </c>
      <c r="X198" s="70">
        <v>13.056374999999999</v>
      </c>
      <c r="Y198" s="70">
        <v>10.69</v>
      </c>
      <c r="Z198" s="70">
        <v>2.0963750000000001</v>
      </c>
      <c r="AA198" s="70">
        <v>1.4148750000000001</v>
      </c>
      <c r="AB198" s="70">
        <v>2.4375000000000001E-2</v>
      </c>
      <c r="AD198" s="59"/>
      <c r="AE198" s="60"/>
      <c r="AF198" s="61"/>
      <c r="AG198" s="59"/>
      <c r="AH198" s="59"/>
      <c r="AI198" s="59"/>
      <c r="AJ198" s="60"/>
      <c r="AK198" s="62"/>
      <c r="AL198" s="62"/>
      <c r="AM198" s="62"/>
      <c r="AN198" s="62"/>
      <c r="AO198" s="62"/>
      <c r="AP198" s="62"/>
      <c r="AQ198" s="63"/>
      <c r="AR198" s="62"/>
      <c r="AS198" s="62"/>
      <c r="AT198" s="63"/>
      <c r="AU198" s="59"/>
      <c r="AV198" s="59"/>
      <c r="AW198" s="59"/>
      <c r="AX198" s="59"/>
      <c r="AY198" s="59"/>
      <c r="AZ198" s="59"/>
      <c r="BA198" s="60"/>
      <c r="BB198" s="64"/>
      <c r="BC198" s="64"/>
      <c r="BD198" s="59"/>
      <c r="BE198" s="59"/>
      <c r="BF198" s="59"/>
      <c r="BG198" s="59"/>
      <c r="BH198" s="59"/>
      <c r="BI198" s="59"/>
      <c r="BJ198" s="59"/>
      <c r="BK198" s="59"/>
      <c r="BL198" s="57"/>
      <c r="BM198" s="57"/>
      <c r="BN198" s="57"/>
      <c r="BO198" s="57"/>
      <c r="BP198" s="57"/>
      <c r="BQ198" s="57"/>
      <c r="BR198" s="57"/>
      <c r="BS198" s="57"/>
      <c r="BT198" s="57"/>
      <c r="BU198" s="57"/>
      <c r="BV198" s="57"/>
      <c r="BW198" s="57"/>
      <c r="BX198" s="57"/>
      <c r="CA198" s="57"/>
      <c r="CB198" s="57"/>
      <c r="CC198" s="57"/>
      <c r="CD198" s="57"/>
      <c r="CE198" s="57"/>
      <c r="CF198" s="57"/>
      <c r="CG198" s="57"/>
      <c r="CH198" s="57"/>
      <c r="CI198" s="57"/>
      <c r="CJ198" s="57"/>
      <c r="CK198" s="57"/>
      <c r="CL198" s="57"/>
      <c r="CP198"/>
      <c r="CQ198"/>
      <c r="CR198"/>
      <c r="CS198"/>
      <c r="CT198"/>
      <c r="CU198"/>
      <c r="CV198"/>
      <c r="CW198"/>
      <c r="CX198"/>
      <c r="CY198"/>
      <c r="CZ198"/>
      <c r="EM198" s="57"/>
      <c r="EN198" s="57"/>
      <c r="EO198" s="57"/>
      <c r="EP198" s="57"/>
      <c r="EQ198" s="57"/>
      <c r="ER198" s="57"/>
      <c r="ES198" s="57"/>
      <c r="ET198" s="57"/>
      <c r="EU198" s="57"/>
      <c r="EV198" s="57"/>
      <c r="EW198" s="57"/>
      <c r="FG198" s="65"/>
      <c r="FH198" s="65"/>
      <c r="FL198" s="57"/>
      <c r="FX198" s="57"/>
      <c r="FY198" s="57"/>
      <c r="FZ198" s="57"/>
      <c r="GA198" s="66"/>
      <c r="GB198" s="66"/>
      <c r="GE198" s="66"/>
      <c r="GG198" s="57"/>
    </row>
    <row r="199" spans="1:189" s="56" customFormat="1" ht="18" customHeight="1" x14ac:dyDescent="0.3">
      <c r="A199" s="56" t="s">
        <v>1053</v>
      </c>
      <c r="B199" s="56" t="s">
        <v>1021</v>
      </c>
      <c r="C199" s="57">
        <v>900</v>
      </c>
      <c r="D199" s="57">
        <v>7</v>
      </c>
      <c r="E199" s="56">
        <f t="shared" si="3"/>
        <v>1173.1500000000001</v>
      </c>
      <c r="F199" s="68">
        <v>71.249800000000008</v>
      </c>
      <c r="G199" s="68">
        <v>0.1188</v>
      </c>
      <c r="H199" s="68">
        <v>15.443666666666669</v>
      </c>
      <c r="I199" s="68">
        <v>1.2422666666666664</v>
      </c>
      <c r="J199" s="68">
        <v>9.5733333333333351E-2</v>
      </c>
      <c r="K199" s="68">
        <v>0.71166666666666678</v>
      </c>
      <c r="L199" s="68">
        <v>1.6082000000000001</v>
      </c>
      <c r="M199" s="68">
        <v>3.3690000000000002</v>
      </c>
      <c r="N199" s="68">
        <v>5.9398666666666662</v>
      </c>
      <c r="O199" s="58"/>
      <c r="P199" s="68">
        <v>0.1241333333333333</v>
      </c>
      <c r="Q199" s="58">
        <v>7.6539999999999999</v>
      </c>
      <c r="S199" s="70">
        <v>41.110999999999997</v>
      </c>
      <c r="T199" s="70">
        <v>3.5179999999999998</v>
      </c>
      <c r="U199" s="70">
        <v>14.169</v>
      </c>
      <c r="V199" s="70">
        <v>11.356999999999999</v>
      </c>
      <c r="W199" s="70">
        <v>0.24299999999999999</v>
      </c>
      <c r="X199" s="70">
        <v>13.019</v>
      </c>
      <c r="Y199" s="70">
        <v>10.930999999999999</v>
      </c>
      <c r="Z199" s="70">
        <v>2.274</v>
      </c>
      <c r="AA199" s="70">
        <v>1.452</v>
      </c>
      <c r="AB199" s="70">
        <v>6.0000000000000001E-3</v>
      </c>
      <c r="AD199" s="59"/>
      <c r="AE199" s="60"/>
      <c r="AF199" s="61"/>
      <c r="AG199" s="59"/>
      <c r="AH199" s="59"/>
      <c r="AI199" s="59"/>
      <c r="AJ199" s="60"/>
      <c r="AK199" s="62"/>
      <c r="AL199" s="62"/>
      <c r="AM199" s="62"/>
      <c r="AN199" s="62"/>
      <c r="AO199" s="62"/>
      <c r="AP199" s="62"/>
      <c r="AQ199" s="63"/>
      <c r="AR199" s="62"/>
      <c r="AS199" s="62"/>
      <c r="AT199" s="63"/>
      <c r="AU199" s="59"/>
      <c r="AV199" s="59"/>
      <c r="AW199" s="59"/>
      <c r="AX199" s="59"/>
      <c r="AY199" s="59"/>
      <c r="AZ199" s="59"/>
      <c r="BA199" s="60"/>
      <c r="BB199" s="64"/>
      <c r="BC199" s="64"/>
      <c r="BD199" s="59"/>
      <c r="BE199" s="59"/>
      <c r="BF199" s="59"/>
      <c r="BG199" s="59"/>
      <c r="BH199" s="59"/>
      <c r="BI199" s="59"/>
      <c r="BJ199" s="59"/>
      <c r="BK199" s="59"/>
      <c r="BL199" s="57"/>
      <c r="BM199" s="57"/>
      <c r="BN199" s="57"/>
      <c r="BO199" s="57"/>
      <c r="BP199" s="57"/>
      <c r="BQ199" s="57"/>
      <c r="BR199" s="57"/>
      <c r="BS199" s="57"/>
      <c r="BT199" s="57"/>
      <c r="BU199" s="57"/>
      <c r="BV199" s="57"/>
      <c r="BW199" s="57"/>
      <c r="BX199" s="57"/>
      <c r="CA199" s="57"/>
      <c r="CB199" s="57"/>
      <c r="CC199" s="57"/>
      <c r="CD199" s="57"/>
      <c r="CE199" s="57"/>
      <c r="CF199" s="57"/>
      <c r="CG199" s="57"/>
      <c r="CH199" s="57"/>
      <c r="CI199" s="57"/>
      <c r="CJ199" s="57"/>
      <c r="CK199" s="57"/>
      <c r="CL199" s="57"/>
      <c r="CP199"/>
      <c r="CQ199"/>
      <c r="CR199"/>
      <c r="CS199"/>
      <c r="CT199"/>
      <c r="CU199"/>
      <c r="CV199"/>
      <c r="CW199"/>
      <c r="CX199"/>
      <c r="CY199"/>
      <c r="CZ199"/>
      <c r="EM199" s="57"/>
      <c r="EN199" s="57"/>
      <c r="EO199" s="57"/>
      <c r="EP199" s="57"/>
      <c r="EQ199" s="57"/>
      <c r="ER199" s="57"/>
      <c r="ES199" s="57"/>
      <c r="ET199" s="57"/>
      <c r="EU199" s="57"/>
      <c r="EV199" s="57"/>
      <c r="EW199" s="57"/>
      <c r="FG199" s="65"/>
      <c r="FH199" s="65"/>
      <c r="FL199" s="57"/>
      <c r="FX199" s="57"/>
      <c r="FY199" s="57"/>
      <c r="FZ199" s="57"/>
      <c r="GA199" s="66"/>
      <c r="GB199" s="66"/>
      <c r="GE199" s="66"/>
      <c r="GG199" s="57"/>
    </row>
    <row r="200" spans="1:189" s="56" customFormat="1" ht="18" customHeight="1" x14ac:dyDescent="0.3">
      <c r="A200" s="56" t="s">
        <v>1053</v>
      </c>
      <c r="B200" s="56" t="s">
        <v>1021</v>
      </c>
      <c r="C200" s="57">
        <v>875</v>
      </c>
      <c r="D200" s="57">
        <v>7</v>
      </c>
      <c r="E200" s="56">
        <f t="shared" si="3"/>
        <v>1148.1500000000001</v>
      </c>
      <c r="F200" s="68">
        <v>72.826062500000006</v>
      </c>
      <c r="G200" s="68">
        <v>0.17224999999999999</v>
      </c>
      <c r="H200" s="68">
        <v>14.499875000000003</v>
      </c>
      <c r="I200" s="68">
        <v>1.2888749999999998</v>
      </c>
      <c r="J200" s="68">
        <v>9.9062499999999998E-2</v>
      </c>
      <c r="K200" s="68">
        <v>0.56193750000000009</v>
      </c>
      <c r="L200" s="68">
        <v>1.4795625000000001</v>
      </c>
      <c r="M200" s="68">
        <v>3.2209374999999998</v>
      </c>
      <c r="N200" s="68">
        <v>5.6432500000000001</v>
      </c>
      <c r="O200" s="58"/>
      <c r="P200" s="68">
        <v>9.6812499999999982E-2</v>
      </c>
      <c r="Q200" s="58">
        <v>7.95</v>
      </c>
      <c r="S200" s="70">
        <v>41.247</v>
      </c>
      <c r="T200" s="70">
        <v>2.9889999999999999</v>
      </c>
      <c r="U200" s="70">
        <v>13.308999999999999</v>
      </c>
      <c r="V200" s="70">
        <v>11.180999999999999</v>
      </c>
      <c r="W200" s="70">
        <v>0.23899999999999999</v>
      </c>
      <c r="X200" s="70">
        <v>13.6</v>
      </c>
      <c r="Y200" s="70">
        <v>10.897</v>
      </c>
      <c r="Z200" s="70">
        <v>2.0089999999999999</v>
      </c>
      <c r="AA200" s="70">
        <v>1.2849999999999999</v>
      </c>
      <c r="AB200" s="70">
        <v>8.9999999999999993E-3</v>
      </c>
      <c r="AD200" s="59"/>
      <c r="AE200" s="60"/>
      <c r="AF200" s="61"/>
      <c r="AG200" s="59"/>
      <c r="AH200" s="59"/>
      <c r="AI200" s="59"/>
      <c r="AJ200" s="60"/>
      <c r="AK200" s="62"/>
      <c r="AL200" s="62"/>
      <c r="AM200" s="62"/>
      <c r="AN200" s="62"/>
      <c r="AO200" s="62"/>
      <c r="AP200" s="62"/>
      <c r="AQ200" s="63"/>
      <c r="AR200" s="62"/>
      <c r="AS200" s="62"/>
      <c r="AT200" s="63"/>
      <c r="AU200" s="59"/>
      <c r="AV200" s="59"/>
      <c r="AW200" s="59"/>
      <c r="AX200" s="59"/>
      <c r="AY200" s="59"/>
      <c r="AZ200" s="59"/>
      <c r="BA200" s="60"/>
      <c r="BB200" s="64"/>
      <c r="BC200" s="64"/>
      <c r="BD200" s="59"/>
      <c r="BE200" s="59"/>
      <c r="BF200" s="59"/>
      <c r="BG200" s="59"/>
      <c r="BH200" s="59"/>
      <c r="BI200" s="59"/>
      <c r="BJ200" s="59"/>
      <c r="BK200" s="59"/>
      <c r="BL200" s="57"/>
      <c r="BM200" s="57"/>
      <c r="BN200" s="57"/>
      <c r="BO200" s="57"/>
      <c r="BP200" s="57"/>
      <c r="BQ200" s="57"/>
      <c r="BR200" s="57"/>
      <c r="BS200" s="57"/>
      <c r="BT200" s="57"/>
      <c r="BU200" s="57"/>
      <c r="BV200" s="57"/>
      <c r="BW200" s="57"/>
      <c r="BX200" s="57"/>
      <c r="CA200" s="57"/>
      <c r="CB200" s="57"/>
      <c r="CC200" s="57"/>
      <c r="CD200" s="57"/>
      <c r="CE200" s="57"/>
      <c r="CF200" s="57"/>
      <c r="CG200" s="57"/>
      <c r="CH200" s="57"/>
      <c r="CI200" s="57"/>
      <c r="CJ200" s="57"/>
      <c r="CK200" s="57"/>
      <c r="CL200" s="57"/>
      <c r="CP200"/>
      <c r="CQ200"/>
      <c r="CR200"/>
      <c r="CS200"/>
      <c r="CT200"/>
      <c r="CU200"/>
      <c r="CV200"/>
      <c r="CW200"/>
      <c r="CX200"/>
      <c r="CY200"/>
      <c r="CZ200"/>
      <c r="EM200" s="57"/>
      <c r="EN200" s="57"/>
      <c r="EO200" s="57"/>
      <c r="EP200" s="57"/>
      <c r="EQ200" s="57"/>
      <c r="ER200" s="57"/>
      <c r="ES200" s="57"/>
      <c r="ET200" s="57"/>
      <c r="EU200" s="57"/>
      <c r="EV200" s="57"/>
      <c r="EW200" s="57"/>
      <c r="FG200" s="65"/>
      <c r="FH200" s="65"/>
      <c r="FL200" s="57"/>
      <c r="FX200" s="57"/>
      <c r="FY200" s="57"/>
      <c r="FZ200" s="57"/>
      <c r="GA200" s="66"/>
      <c r="GB200" s="66"/>
      <c r="GE200" s="66"/>
      <c r="GG200" s="57"/>
    </row>
    <row r="201" spans="1:189" s="56" customFormat="1" ht="18" customHeight="1" x14ac:dyDescent="0.3">
      <c r="A201" s="56" t="s">
        <v>1053</v>
      </c>
      <c r="B201" s="56" t="s">
        <v>1021</v>
      </c>
      <c r="C201" s="57">
        <v>850</v>
      </c>
      <c r="D201" s="57">
        <v>7</v>
      </c>
      <c r="E201" s="56">
        <f t="shared" si="3"/>
        <v>1123.1500000000001</v>
      </c>
      <c r="F201" s="68">
        <v>73.473928571428573</v>
      </c>
      <c r="G201" s="68">
        <v>0.14378571428571432</v>
      </c>
      <c r="H201" s="68">
        <v>14.693357142857144</v>
      </c>
      <c r="I201" s="68">
        <v>0.99650000000000005</v>
      </c>
      <c r="J201" s="68">
        <v>0.13300000000000001</v>
      </c>
      <c r="K201" s="68">
        <v>0.57999999999999996</v>
      </c>
      <c r="L201" s="68">
        <v>1.5088571428571427</v>
      </c>
      <c r="M201" s="68">
        <v>3.21</v>
      </c>
      <c r="N201" s="68">
        <v>5.1133571428571418</v>
      </c>
      <c r="O201" s="58"/>
      <c r="P201" s="68">
        <v>6.7142857142857143E-2</v>
      </c>
      <c r="Q201" s="58">
        <v>7.7850000000000001</v>
      </c>
      <c r="S201" s="70">
        <v>41.586902813999991</v>
      </c>
      <c r="T201" s="70">
        <v>3.3826366000000001</v>
      </c>
      <c r="U201" s="70">
        <v>13.487504600000003</v>
      </c>
      <c r="V201" s="70">
        <v>10.4286408</v>
      </c>
      <c r="W201" s="70">
        <v>0.23374339999999996</v>
      </c>
      <c r="X201" s="70">
        <v>13.684758400000002</v>
      </c>
      <c r="Y201" s="70">
        <v>11.0928746</v>
      </c>
      <c r="Z201" s="70">
        <v>2.0999981999999995</v>
      </c>
      <c r="AA201" s="70">
        <v>1.3278884000000002</v>
      </c>
      <c r="AB201" s="70">
        <v>6.0092000000000001E-3</v>
      </c>
      <c r="AD201" s="59"/>
      <c r="AE201" s="60"/>
      <c r="AF201" s="61"/>
      <c r="AG201" s="59"/>
      <c r="AH201" s="59"/>
      <c r="AI201" s="59"/>
      <c r="AJ201" s="60"/>
      <c r="AK201" s="62"/>
      <c r="AL201" s="62"/>
      <c r="AM201" s="62"/>
      <c r="AN201" s="62"/>
      <c r="AO201" s="62"/>
      <c r="AP201" s="62"/>
      <c r="AQ201" s="63"/>
      <c r="AR201" s="62"/>
      <c r="AS201" s="62"/>
      <c r="AT201" s="63"/>
      <c r="AU201" s="59"/>
      <c r="AV201" s="59"/>
      <c r="AW201" s="59"/>
      <c r="AX201" s="59"/>
      <c r="AY201" s="59"/>
      <c r="AZ201" s="59"/>
      <c r="BA201" s="60"/>
      <c r="BB201" s="64"/>
      <c r="BC201" s="64"/>
      <c r="BD201" s="59"/>
      <c r="BE201" s="59"/>
      <c r="BF201" s="59"/>
      <c r="BG201" s="59"/>
      <c r="BH201" s="59"/>
      <c r="BI201" s="59"/>
      <c r="BJ201" s="59"/>
      <c r="BK201" s="59"/>
      <c r="BL201" s="57"/>
      <c r="BM201" s="57"/>
      <c r="BN201" s="57"/>
      <c r="BO201" s="57"/>
      <c r="BP201" s="57"/>
      <c r="BQ201" s="57"/>
      <c r="BR201" s="57"/>
      <c r="BS201" s="57"/>
      <c r="BT201" s="57"/>
      <c r="BU201" s="57"/>
      <c r="BV201" s="57"/>
      <c r="BW201" s="57"/>
      <c r="BX201" s="57"/>
      <c r="CA201" s="57"/>
      <c r="CB201" s="57"/>
      <c r="CC201" s="57"/>
      <c r="CD201" s="57"/>
      <c r="CE201" s="57"/>
      <c r="CF201" s="57"/>
      <c r="CG201" s="57"/>
      <c r="CH201" s="57"/>
      <c r="CI201" s="57"/>
      <c r="CJ201" s="57"/>
      <c r="CK201" s="57"/>
      <c r="CL201" s="57"/>
      <c r="CP201"/>
      <c r="CQ201"/>
      <c r="CR201"/>
      <c r="CS201"/>
      <c r="CT201"/>
      <c r="CU201"/>
      <c r="CV201"/>
      <c r="CW201"/>
      <c r="CX201"/>
      <c r="CY201"/>
      <c r="CZ201"/>
      <c r="EM201" s="57"/>
      <c r="EN201" s="57"/>
      <c r="EO201" s="57"/>
      <c r="EP201" s="57"/>
      <c r="EQ201" s="57"/>
      <c r="ER201" s="57"/>
      <c r="ES201" s="57"/>
      <c r="ET201" s="57"/>
      <c r="EU201" s="57"/>
      <c r="EV201" s="57"/>
      <c r="EW201" s="57"/>
      <c r="FG201" s="65"/>
      <c r="FH201" s="65"/>
      <c r="FL201" s="57"/>
      <c r="FX201" s="57"/>
      <c r="FY201" s="57"/>
      <c r="FZ201" s="57"/>
      <c r="GA201" s="66"/>
      <c r="GB201" s="66"/>
      <c r="GE201" s="66"/>
      <c r="GG201" s="57"/>
    </row>
    <row r="202" spans="1:189" s="56" customFormat="1" ht="18" customHeight="1" x14ac:dyDescent="0.3">
      <c r="A202" s="56" t="s">
        <v>1053</v>
      </c>
      <c r="B202" s="56" t="s">
        <v>1021</v>
      </c>
      <c r="C202" s="57">
        <v>825</v>
      </c>
      <c r="D202" s="57">
        <v>7</v>
      </c>
      <c r="E202" s="56">
        <f t="shared" si="3"/>
        <v>1098.1500000000001</v>
      </c>
      <c r="F202" s="68">
        <v>74.67240746303527</v>
      </c>
      <c r="G202" s="68">
        <v>6.0328426955041543E-2</v>
      </c>
      <c r="H202" s="68">
        <v>14.113848002403122</v>
      </c>
      <c r="I202" s="68">
        <v>0.99404225493141074</v>
      </c>
      <c r="J202" s="68">
        <v>7.2344047261439878E-2</v>
      </c>
      <c r="K202" s="68">
        <v>0.3200827742732219</v>
      </c>
      <c r="L202" s="68">
        <v>1.3432462200861117</v>
      </c>
      <c r="M202" s="68">
        <v>2.8196655652348053</v>
      </c>
      <c r="N202" s="68">
        <v>5.3935115650345447</v>
      </c>
      <c r="O202" s="58"/>
      <c r="P202" s="68">
        <v>0.16321217582857714</v>
      </c>
      <c r="Q202" s="58">
        <v>8.5670000000000002</v>
      </c>
      <c r="S202" s="70">
        <v>42.426000000000002</v>
      </c>
      <c r="T202" s="70">
        <v>2.5739999999999998</v>
      </c>
      <c r="U202" s="70">
        <v>12.78</v>
      </c>
      <c r="V202" s="70">
        <v>13.721</v>
      </c>
      <c r="W202" s="70">
        <v>0.29299999999999998</v>
      </c>
      <c r="X202" s="70">
        <v>12.500999999999999</v>
      </c>
      <c r="Y202" s="70">
        <v>11.115</v>
      </c>
      <c r="Z202" s="70">
        <v>1.86</v>
      </c>
      <c r="AA202" s="70">
        <v>1.206</v>
      </c>
      <c r="AB202" s="70">
        <v>3.0000000000000001E-3</v>
      </c>
      <c r="AD202" s="59"/>
      <c r="AE202" s="60"/>
      <c r="AF202" s="61"/>
      <c r="AG202" s="59"/>
      <c r="AH202" s="59"/>
      <c r="AI202" s="59"/>
      <c r="AJ202" s="60"/>
      <c r="AK202" s="62"/>
      <c r="AL202" s="62"/>
      <c r="AM202" s="62"/>
      <c r="AN202" s="62"/>
      <c r="AO202" s="62"/>
      <c r="AP202" s="62"/>
      <c r="AQ202" s="63"/>
      <c r="AR202" s="62"/>
      <c r="AS202" s="62"/>
      <c r="AT202" s="63"/>
      <c r="AU202" s="59"/>
      <c r="AV202" s="59"/>
      <c r="AW202" s="59"/>
      <c r="AX202" s="59"/>
      <c r="AY202" s="59"/>
      <c r="AZ202" s="59"/>
      <c r="BA202" s="60"/>
      <c r="BB202" s="64"/>
      <c r="BC202" s="64"/>
      <c r="BD202" s="59"/>
      <c r="BE202" s="59"/>
      <c r="BF202" s="59"/>
      <c r="BG202" s="59"/>
      <c r="BH202" s="59"/>
      <c r="BI202" s="59"/>
      <c r="BJ202" s="59"/>
      <c r="BK202" s="59"/>
      <c r="BL202" s="57"/>
      <c r="BM202" s="57"/>
      <c r="BN202" s="57"/>
      <c r="BO202" s="57"/>
      <c r="BP202" s="57"/>
      <c r="BQ202" s="57"/>
      <c r="BR202" s="57"/>
      <c r="BS202" s="57"/>
      <c r="BT202" s="57"/>
      <c r="BU202" s="57"/>
      <c r="BV202" s="57"/>
      <c r="BW202" s="57"/>
      <c r="BX202" s="57"/>
      <c r="CA202" s="57"/>
      <c r="CB202" s="57"/>
      <c r="CC202" s="57"/>
      <c r="CD202" s="57"/>
      <c r="CE202" s="57"/>
      <c r="CF202" s="57"/>
      <c r="CG202" s="57"/>
      <c r="CH202" s="57"/>
      <c r="CI202" s="57"/>
      <c r="CJ202" s="57"/>
      <c r="CK202" s="57"/>
      <c r="CL202" s="57"/>
      <c r="CP202"/>
      <c r="CQ202"/>
      <c r="CR202"/>
      <c r="CS202"/>
      <c r="CT202"/>
      <c r="CU202"/>
      <c r="CV202"/>
      <c r="CW202"/>
      <c r="CX202"/>
      <c r="CY202"/>
      <c r="CZ202"/>
      <c r="EM202" s="57"/>
      <c r="EN202" s="57"/>
      <c r="EO202" s="57"/>
      <c r="EP202" s="57"/>
      <c r="EQ202" s="57"/>
      <c r="ER202" s="57"/>
      <c r="ES202" s="57"/>
      <c r="ET202" s="57"/>
      <c r="EU202" s="57"/>
      <c r="EV202" s="57"/>
      <c r="EW202" s="57"/>
      <c r="FG202" s="65"/>
      <c r="FH202" s="65"/>
      <c r="FL202" s="57"/>
      <c r="FX202" s="57"/>
      <c r="FY202" s="57"/>
      <c r="FZ202" s="57"/>
      <c r="GA202" s="66"/>
      <c r="GB202" s="66"/>
      <c r="GE202" s="66"/>
      <c r="GG202" s="57"/>
    </row>
    <row r="203" spans="1:189" s="56" customFormat="1" ht="18" customHeight="1" x14ac:dyDescent="0.3">
      <c r="A203" s="56" t="s">
        <v>1053</v>
      </c>
      <c r="B203" s="56" t="s">
        <v>1021</v>
      </c>
      <c r="C203" s="63">
        <v>975</v>
      </c>
      <c r="D203" s="57">
        <v>7</v>
      </c>
      <c r="E203" s="56">
        <f t="shared" si="3"/>
        <v>1248.1500000000001</v>
      </c>
      <c r="F203" s="68">
        <v>57.08</v>
      </c>
      <c r="G203" s="68">
        <v>1.01</v>
      </c>
      <c r="H203" s="68">
        <v>18.66</v>
      </c>
      <c r="I203" s="68">
        <v>7.55</v>
      </c>
      <c r="J203" s="68">
        <v>0.25</v>
      </c>
      <c r="K203" s="68">
        <v>2.3199999999999998</v>
      </c>
      <c r="L203" s="68">
        <v>5.53</v>
      </c>
      <c r="M203" s="68">
        <v>4.26</v>
      </c>
      <c r="N203" s="68">
        <v>2.29</v>
      </c>
      <c r="O203" s="58"/>
      <c r="P203" s="68">
        <v>0.91</v>
      </c>
      <c r="Q203" s="58">
        <v>5.63</v>
      </c>
      <c r="S203" s="70">
        <v>40.327896551724137</v>
      </c>
      <c r="T203" s="70">
        <v>3.8052068965517245</v>
      </c>
      <c r="U203" s="70">
        <v>14.174275862068965</v>
      </c>
      <c r="V203" s="70">
        <v>14.795172413793104</v>
      </c>
      <c r="W203" s="70">
        <v>0.24817241379310348</v>
      </c>
      <c r="X203" s="70">
        <v>10.232896551724137</v>
      </c>
      <c r="Y203" s="70">
        <v>9.9157241379310364</v>
      </c>
      <c r="Z203" s="70">
        <v>2.5501034482758618</v>
      </c>
      <c r="AA203" s="70">
        <v>0.86065517241379297</v>
      </c>
      <c r="AB203" s="70">
        <v>1.0655172413793105E-2</v>
      </c>
      <c r="AD203" s="59"/>
      <c r="AE203" s="60"/>
      <c r="AF203" s="61"/>
      <c r="AG203" s="59"/>
      <c r="AH203" s="59"/>
      <c r="AI203" s="59"/>
      <c r="AJ203" s="60"/>
      <c r="AK203" s="62"/>
      <c r="AL203" s="62"/>
      <c r="AM203" s="62"/>
      <c r="AN203" s="62"/>
      <c r="AO203" s="62"/>
      <c r="AP203" s="62"/>
      <c r="AQ203" s="63"/>
      <c r="AR203" s="62"/>
      <c r="AS203" s="62"/>
      <c r="AT203" s="63"/>
      <c r="AU203" s="59"/>
      <c r="AV203" s="59"/>
      <c r="AW203" s="59"/>
      <c r="AX203" s="59"/>
      <c r="AY203" s="59"/>
      <c r="AZ203" s="59"/>
      <c r="BA203" s="60"/>
      <c r="BB203" s="64"/>
      <c r="BC203" s="64"/>
      <c r="BD203" s="59"/>
      <c r="BE203" s="59"/>
      <c r="BF203" s="59"/>
      <c r="BG203" s="59"/>
      <c r="BH203" s="59"/>
      <c r="BI203" s="59"/>
      <c r="BJ203" s="59"/>
      <c r="BK203" s="59"/>
      <c r="BL203" s="57"/>
      <c r="BM203" s="57"/>
      <c r="BN203" s="57"/>
      <c r="BO203" s="57"/>
      <c r="BP203" s="57"/>
      <c r="BQ203" s="57"/>
      <c r="BR203" s="57"/>
      <c r="BS203" s="57"/>
      <c r="BT203" s="57"/>
      <c r="BU203" s="57"/>
      <c r="BV203" s="57"/>
      <c r="BW203" s="57"/>
      <c r="BX203" s="57"/>
      <c r="CA203" s="57"/>
      <c r="CB203" s="57"/>
      <c r="CC203" s="57"/>
      <c r="CD203" s="57"/>
      <c r="CE203" s="57"/>
      <c r="CF203" s="57"/>
      <c r="CG203" s="57"/>
      <c r="CH203" s="57"/>
      <c r="CI203" s="57"/>
      <c r="CJ203" s="57"/>
      <c r="CK203" s="57"/>
      <c r="CL203" s="57"/>
      <c r="CP203"/>
      <c r="CQ203"/>
      <c r="CR203"/>
      <c r="CS203"/>
      <c r="CT203"/>
      <c r="CU203"/>
      <c r="CV203"/>
      <c r="CW203"/>
      <c r="CX203"/>
      <c r="CY203"/>
      <c r="CZ203"/>
      <c r="EM203" s="57"/>
      <c r="EN203" s="57"/>
      <c r="EO203" s="57"/>
      <c r="EP203" s="57"/>
      <c r="EQ203" s="57"/>
      <c r="ER203" s="57"/>
      <c r="ES203" s="57"/>
      <c r="ET203" s="57"/>
      <c r="EU203" s="57"/>
      <c r="EV203" s="57"/>
      <c r="EW203" s="57"/>
      <c r="FG203" s="65"/>
      <c r="FH203" s="65"/>
      <c r="FL203" s="57"/>
      <c r="FX203" s="57"/>
      <c r="FY203" s="57"/>
      <c r="FZ203" s="57"/>
      <c r="GA203" s="66"/>
      <c r="GB203" s="66"/>
      <c r="GE203" s="66"/>
      <c r="GG203" s="57"/>
    </row>
    <row r="204" spans="1:189" s="56" customFormat="1" ht="18" customHeight="1" x14ac:dyDescent="0.3">
      <c r="A204" s="56" t="s">
        <v>1053</v>
      </c>
      <c r="B204" s="56" t="s">
        <v>1021</v>
      </c>
      <c r="C204" s="63">
        <v>950</v>
      </c>
      <c r="D204" s="57">
        <v>7</v>
      </c>
      <c r="E204" s="56">
        <f t="shared" si="3"/>
        <v>1223.1500000000001</v>
      </c>
      <c r="F204" s="68">
        <v>57.918299999999988</v>
      </c>
      <c r="G204" s="68">
        <v>0.79305000000000003</v>
      </c>
      <c r="H204" s="68">
        <v>18.134949999999996</v>
      </c>
      <c r="I204" s="68">
        <v>8.3224999999999998</v>
      </c>
      <c r="J204" s="68">
        <v>0.16455000000000003</v>
      </c>
      <c r="K204" s="68">
        <v>1.8288499999999999</v>
      </c>
      <c r="L204" s="68">
        <v>4.7038000000000002</v>
      </c>
      <c r="M204" s="68">
        <v>4.6814</v>
      </c>
      <c r="N204" s="68">
        <v>2.6506500000000002</v>
      </c>
      <c r="O204" s="58"/>
      <c r="P204" s="68">
        <v>0.69830000000000003</v>
      </c>
      <c r="Q204" s="58">
        <v>6.77</v>
      </c>
      <c r="S204" s="70">
        <v>40.476769230769229</v>
      </c>
      <c r="T204" s="70">
        <v>3.3938461538461531</v>
      </c>
      <c r="U204" s="70">
        <v>13.235307692307693</v>
      </c>
      <c r="V204" s="70">
        <v>16.846846153846151</v>
      </c>
      <c r="W204" s="70">
        <v>0.27961538461538465</v>
      </c>
      <c r="X204" s="70">
        <v>9.7651538461538472</v>
      </c>
      <c r="Y204" s="70">
        <v>9.8361538461538451</v>
      </c>
      <c r="Z204" s="70">
        <v>2.7248461538461535</v>
      </c>
      <c r="AA204" s="70">
        <v>0.84692307692307678</v>
      </c>
      <c r="AB204" s="70">
        <v>4.3846153846153844E-3</v>
      </c>
      <c r="AD204" s="59"/>
      <c r="AE204" s="60"/>
      <c r="AF204" s="61"/>
      <c r="AG204" s="59"/>
      <c r="AH204" s="59"/>
      <c r="AI204" s="59"/>
      <c r="AJ204" s="60"/>
      <c r="AK204" s="62"/>
      <c r="AL204" s="62"/>
      <c r="AM204" s="62"/>
      <c r="AN204" s="62"/>
      <c r="AO204" s="62"/>
      <c r="AP204" s="62"/>
      <c r="AQ204" s="63"/>
      <c r="AR204" s="62"/>
      <c r="AS204" s="62"/>
      <c r="AT204" s="63"/>
      <c r="AU204" s="59"/>
      <c r="AV204" s="59"/>
      <c r="AW204" s="59"/>
      <c r="AX204" s="59"/>
      <c r="AY204" s="59"/>
      <c r="AZ204" s="59"/>
      <c r="BA204" s="60"/>
      <c r="BB204" s="64"/>
      <c r="BC204" s="64"/>
      <c r="BD204" s="59"/>
      <c r="BE204" s="59"/>
      <c r="BF204" s="59"/>
      <c r="BG204" s="59"/>
      <c r="BH204" s="59"/>
      <c r="BI204" s="59"/>
      <c r="BJ204" s="59"/>
      <c r="BK204" s="59"/>
      <c r="BL204" s="57"/>
      <c r="BM204" s="57"/>
      <c r="BN204" s="57"/>
      <c r="BO204" s="57"/>
      <c r="BP204" s="57"/>
      <c r="BQ204" s="57"/>
      <c r="BR204" s="57"/>
      <c r="BS204" s="57"/>
      <c r="BT204" s="57"/>
      <c r="BU204" s="57"/>
      <c r="BV204" s="57"/>
      <c r="BW204" s="57"/>
      <c r="BX204" s="57"/>
      <c r="CA204" s="57"/>
      <c r="CB204" s="57"/>
      <c r="CC204" s="57"/>
      <c r="CD204" s="57"/>
      <c r="CE204" s="57"/>
      <c r="CF204" s="57"/>
      <c r="CG204" s="57"/>
      <c r="CH204" s="57"/>
      <c r="CI204" s="57"/>
      <c r="CJ204" s="57"/>
      <c r="CK204" s="57"/>
      <c r="CL204" s="57"/>
      <c r="CP204"/>
      <c r="CQ204"/>
      <c r="CR204"/>
      <c r="CS204"/>
      <c r="CT204"/>
      <c r="CU204"/>
      <c r="CV204"/>
      <c r="CW204"/>
      <c r="CX204"/>
      <c r="CY204"/>
      <c r="CZ204"/>
      <c r="EM204" s="57"/>
      <c r="EN204" s="57"/>
      <c r="EO204" s="57"/>
      <c r="EP204" s="57"/>
      <c r="EQ204" s="57"/>
      <c r="ER204" s="57"/>
      <c r="ES204" s="57"/>
      <c r="ET204" s="57"/>
      <c r="EU204" s="57"/>
      <c r="EV204" s="57"/>
      <c r="EW204" s="57"/>
      <c r="FG204" s="65"/>
      <c r="FH204" s="65"/>
      <c r="FL204" s="57"/>
      <c r="FX204" s="57"/>
      <c r="FY204" s="57"/>
      <c r="FZ204" s="57"/>
      <c r="GA204" s="66"/>
      <c r="GB204" s="66"/>
      <c r="GE204" s="66"/>
      <c r="GG204" s="57"/>
    </row>
    <row r="205" spans="1:189" s="56" customFormat="1" ht="18" customHeight="1" x14ac:dyDescent="0.3">
      <c r="A205" s="56" t="s">
        <v>1053</v>
      </c>
      <c r="B205" s="56" t="s">
        <v>1021</v>
      </c>
      <c r="C205" s="63">
        <v>925</v>
      </c>
      <c r="D205" s="57">
        <v>7</v>
      </c>
      <c r="E205" s="56">
        <f t="shared" si="3"/>
        <v>1198.1500000000001</v>
      </c>
      <c r="F205" s="68">
        <v>59.725049999999996</v>
      </c>
      <c r="G205" s="68">
        <v>0.56195000000000006</v>
      </c>
      <c r="H205" s="68">
        <v>18.265549999999998</v>
      </c>
      <c r="I205" s="68">
        <v>7.0917999999999992</v>
      </c>
      <c r="J205" s="68">
        <v>0.22350000000000003</v>
      </c>
      <c r="K205" s="68">
        <v>1.4487000000000001</v>
      </c>
      <c r="L205" s="68">
        <v>4.4280500000000007</v>
      </c>
      <c r="M205" s="68">
        <v>4.7641</v>
      </c>
      <c r="N205" s="68">
        <v>2.8007499999999999</v>
      </c>
      <c r="O205" s="58"/>
      <c r="P205" s="68">
        <v>0.57855000000000001</v>
      </c>
      <c r="Q205" s="58">
        <v>7.76</v>
      </c>
      <c r="S205" s="70">
        <v>39.479642857142856</v>
      </c>
      <c r="T205" s="70">
        <v>3.5249285714285716</v>
      </c>
      <c r="U205" s="70">
        <v>13.244928571428572</v>
      </c>
      <c r="V205" s="70">
        <v>17.073857142857143</v>
      </c>
      <c r="W205" s="70">
        <v>0.28307142857142858</v>
      </c>
      <c r="X205" s="70">
        <v>9.7942142857142862</v>
      </c>
      <c r="Y205" s="70">
        <v>9.71007142857143</v>
      </c>
      <c r="Z205" s="70">
        <v>2.7514285714285713</v>
      </c>
      <c r="AA205" s="70">
        <v>0.8393571428571428</v>
      </c>
      <c r="AB205" s="70">
        <v>1.1571428571428571E-2</v>
      </c>
      <c r="AD205" s="59"/>
      <c r="AE205" s="60"/>
      <c r="AF205" s="61"/>
      <c r="AG205" s="59"/>
      <c r="AH205" s="59"/>
      <c r="AI205" s="59"/>
      <c r="AJ205" s="60"/>
      <c r="AK205" s="62"/>
      <c r="AL205" s="62"/>
      <c r="AM205" s="62"/>
      <c r="AN205" s="62"/>
      <c r="AO205" s="62"/>
      <c r="AP205" s="62"/>
      <c r="AQ205" s="63"/>
      <c r="AR205" s="62"/>
      <c r="AS205" s="62"/>
      <c r="AT205" s="63"/>
      <c r="AU205" s="59"/>
      <c r="AV205" s="59"/>
      <c r="AW205" s="59"/>
      <c r="AX205" s="59"/>
      <c r="AY205" s="59"/>
      <c r="AZ205" s="59"/>
      <c r="BA205" s="60"/>
      <c r="BB205" s="64"/>
      <c r="BC205" s="64"/>
      <c r="BD205" s="59"/>
      <c r="BE205" s="59"/>
      <c r="BF205" s="59"/>
      <c r="BG205" s="59"/>
      <c r="BH205" s="59"/>
      <c r="BI205" s="59"/>
      <c r="BJ205" s="59"/>
      <c r="BK205" s="59"/>
      <c r="BL205" s="57"/>
      <c r="BM205" s="57"/>
      <c r="BN205" s="57"/>
      <c r="BO205" s="57"/>
      <c r="BP205" s="57"/>
      <c r="BQ205" s="57"/>
      <c r="BR205" s="57"/>
      <c r="BS205" s="57"/>
      <c r="BT205" s="57"/>
      <c r="BU205" s="57"/>
      <c r="BV205" s="57"/>
      <c r="BW205" s="57"/>
      <c r="BX205" s="57"/>
      <c r="CA205" s="57"/>
      <c r="CB205" s="57"/>
      <c r="CC205" s="57"/>
      <c r="CD205" s="57"/>
      <c r="CE205" s="57"/>
      <c r="CF205" s="57"/>
      <c r="CG205" s="57"/>
      <c r="CH205" s="57"/>
      <c r="CI205" s="57"/>
      <c r="CJ205" s="57"/>
      <c r="CK205" s="57"/>
      <c r="CL205" s="57"/>
      <c r="CP205"/>
      <c r="CQ205"/>
      <c r="CR205"/>
      <c r="CS205"/>
      <c r="CT205"/>
      <c r="CU205"/>
      <c r="CV205"/>
      <c r="CW205"/>
      <c r="CX205"/>
      <c r="CY205"/>
      <c r="CZ205"/>
      <c r="EM205" s="57"/>
      <c r="EN205" s="57"/>
      <c r="EO205" s="57"/>
      <c r="EP205" s="57"/>
      <c r="EQ205" s="57"/>
      <c r="ER205" s="57"/>
      <c r="ES205" s="57"/>
      <c r="ET205" s="57"/>
      <c r="EU205" s="57"/>
      <c r="EV205" s="57"/>
      <c r="EW205" s="57"/>
      <c r="FG205" s="65"/>
      <c r="FH205" s="65"/>
      <c r="FL205" s="57"/>
      <c r="FX205" s="57"/>
      <c r="FY205" s="57"/>
      <c r="FZ205" s="57"/>
      <c r="GA205" s="66"/>
      <c r="GB205" s="66"/>
      <c r="GE205" s="66"/>
      <c r="GG205" s="57"/>
    </row>
    <row r="206" spans="1:189" s="56" customFormat="1" ht="18" customHeight="1" x14ac:dyDescent="0.3">
      <c r="A206" s="56" t="s">
        <v>1053</v>
      </c>
      <c r="B206" s="56" t="s">
        <v>1021</v>
      </c>
      <c r="C206" s="63">
        <v>900</v>
      </c>
      <c r="D206" s="57">
        <v>7</v>
      </c>
      <c r="E206" s="56">
        <f t="shared" si="3"/>
        <v>1173.1500000000001</v>
      </c>
      <c r="F206" s="68">
        <v>64.423222222222222</v>
      </c>
      <c r="G206" s="68">
        <v>0.40933333333333327</v>
      </c>
      <c r="H206" s="68">
        <v>17.386444444444447</v>
      </c>
      <c r="I206" s="68">
        <v>5.2086666666666677</v>
      </c>
      <c r="J206" s="68">
        <v>0.13849999999999998</v>
      </c>
      <c r="K206" s="68">
        <v>0.83727777777777757</v>
      </c>
      <c r="L206" s="68">
        <v>3.0338888888888889</v>
      </c>
      <c r="M206" s="68">
        <v>4.7197222222222219</v>
      </c>
      <c r="N206" s="68">
        <v>3.4252777777777781</v>
      </c>
      <c r="O206" s="58"/>
      <c r="P206" s="68">
        <v>0.33372222222222231</v>
      </c>
      <c r="Q206" s="58">
        <v>9.0299999999999994</v>
      </c>
      <c r="S206" s="70">
        <v>40.020909090909093</v>
      </c>
      <c r="T206" s="70">
        <v>2.6889999999999996</v>
      </c>
      <c r="U206" s="70">
        <v>12.786818181818182</v>
      </c>
      <c r="V206" s="70">
        <v>20.063636363636366</v>
      </c>
      <c r="W206" s="70">
        <v>0.38145454545454544</v>
      </c>
      <c r="X206" s="70">
        <v>8.2889090909090903</v>
      </c>
      <c r="Y206" s="70">
        <v>9.4492727272727279</v>
      </c>
      <c r="Z206" s="70">
        <v>2.6818181818181817</v>
      </c>
      <c r="AA206" s="70">
        <v>0.85099999999999987</v>
      </c>
      <c r="AB206" s="70">
        <v>3.4545454545454549E-3</v>
      </c>
      <c r="AD206" s="59"/>
      <c r="AE206" s="60"/>
      <c r="AF206" s="61"/>
      <c r="AG206" s="59"/>
      <c r="AH206" s="59"/>
      <c r="AI206" s="59"/>
      <c r="AJ206" s="60"/>
      <c r="AK206" s="62"/>
      <c r="AL206" s="62"/>
      <c r="AM206" s="62"/>
      <c r="AN206" s="62"/>
      <c r="AO206" s="62"/>
      <c r="AP206" s="62"/>
      <c r="AQ206" s="63"/>
      <c r="AR206" s="62"/>
      <c r="AS206" s="62"/>
      <c r="AT206" s="63"/>
      <c r="AU206" s="59"/>
      <c r="AV206" s="59"/>
      <c r="AW206" s="59"/>
      <c r="AX206" s="59"/>
      <c r="AY206" s="59"/>
      <c r="AZ206" s="59"/>
      <c r="BA206" s="60"/>
      <c r="BB206" s="64"/>
      <c r="BC206" s="64"/>
      <c r="BD206" s="59"/>
      <c r="BE206" s="59"/>
      <c r="BF206" s="59"/>
      <c r="BG206" s="59"/>
      <c r="BH206" s="59"/>
      <c r="BI206" s="59"/>
      <c r="BJ206" s="59"/>
      <c r="BK206" s="59"/>
      <c r="BL206" s="57"/>
      <c r="BM206" s="57"/>
      <c r="BN206" s="57"/>
      <c r="BO206" s="57"/>
      <c r="BP206" s="57"/>
      <c r="BQ206" s="57"/>
      <c r="BR206" s="57"/>
      <c r="BS206" s="57"/>
      <c r="BT206" s="57"/>
      <c r="BU206" s="57"/>
      <c r="BV206" s="57"/>
      <c r="BW206" s="57"/>
      <c r="BX206" s="57"/>
      <c r="CA206" s="57"/>
      <c r="CB206" s="57"/>
      <c r="CC206" s="57"/>
      <c r="CD206" s="57"/>
      <c r="CE206" s="57"/>
      <c r="CF206" s="57"/>
      <c r="CG206" s="57"/>
      <c r="CH206" s="57"/>
      <c r="CI206" s="57"/>
      <c r="CJ206" s="57"/>
      <c r="CK206" s="57"/>
      <c r="CL206" s="57"/>
      <c r="CP206"/>
      <c r="CQ206"/>
      <c r="CR206"/>
      <c r="CS206"/>
      <c r="CT206"/>
      <c r="CU206"/>
      <c r="CV206"/>
      <c r="CW206"/>
      <c r="CX206"/>
      <c r="CY206"/>
      <c r="CZ206"/>
      <c r="EM206" s="57"/>
      <c r="EN206" s="57"/>
      <c r="EO206" s="57"/>
      <c r="EP206" s="57"/>
      <c r="EQ206" s="57"/>
      <c r="ER206" s="57"/>
      <c r="ES206" s="57"/>
      <c r="ET206" s="57"/>
      <c r="EU206" s="57"/>
      <c r="EV206" s="57"/>
      <c r="EW206" s="57"/>
      <c r="FG206" s="65"/>
      <c r="FH206" s="65"/>
      <c r="FL206" s="57"/>
      <c r="FX206" s="57"/>
      <c r="FY206" s="57"/>
      <c r="FZ206" s="57"/>
      <c r="GA206" s="66"/>
      <c r="GB206" s="66"/>
      <c r="GE206" s="66"/>
      <c r="GG206" s="57"/>
    </row>
    <row r="207" spans="1:189" s="56" customFormat="1" ht="18" customHeight="1" x14ac:dyDescent="0.3">
      <c r="A207" s="56" t="s">
        <v>1053</v>
      </c>
      <c r="B207" s="56" t="s">
        <v>1021</v>
      </c>
      <c r="C207" s="63">
        <v>875</v>
      </c>
      <c r="D207" s="57">
        <v>7</v>
      </c>
      <c r="E207" s="56">
        <f t="shared" si="3"/>
        <v>1148.1500000000001</v>
      </c>
      <c r="F207" s="68">
        <v>66.423263157894738</v>
      </c>
      <c r="G207" s="68">
        <v>0.20873684210526314</v>
      </c>
      <c r="H207" s="68">
        <v>17.260631578947372</v>
      </c>
      <c r="I207" s="68">
        <v>4.2809473684210522</v>
      </c>
      <c r="J207" s="68">
        <v>7.9000000000000001E-2</v>
      </c>
      <c r="K207" s="68">
        <v>0.60163157894736841</v>
      </c>
      <c r="L207" s="68">
        <v>2.5044736842105269</v>
      </c>
      <c r="M207" s="68">
        <v>4.6756315789473684</v>
      </c>
      <c r="N207" s="68">
        <v>3.6549999999999998</v>
      </c>
      <c r="O207" s="58"/>
      <c r="P207" s="68">
        <v>0.22731578947368417</v>
      </c>
      <c r="Q207" s="58">
        <v>9.6999999999999993</v>
      </c>
      <c r="S207" s="70">
        <v>41.079368421052628</v>
      </c>
      <c r="T207" s="70">
        <v>2.3323684210526316</v>
      </c>
      <c r="U207" s="70">
        <v>12.472473684210527</v>
      </c>
      <c r="V207" s="70">
        <v>19.904263157894732</v>
      </c>
      <c r="W207" s="70">
        <v>0.38178947368421057</v>
      </c>
      <c r="X207" s="70">
        <v>7.9628947368421059</v>
      </c>
      <c r="Y207" s="70">
        <v>9.378368421052631</v>
      </c>
      <c r="Z207" s="70">
        <v>2.6181052631578949</v>
      </c>
      <c r="AA207" s="70">
        <v>0.83063157894736828</v>
      </c>
      <c r="AB207" s="70">
        <v>1.1421052631578948E-2</v>
      </c>
      <c r="AD207" s="59"/>
      <c r="AE207" s="60"/>
      <c r="AF207" s="61"/>
      <c r="AG207" s="59"/>
      <c r="AH207" s="59"/>
      <c r="AI207" s="59"/>
      <c r="AJ207" s="60"/>
      <c r="AK207" s="62"/>
      <c r="AL207" s="62"/>
      <c r="AM207" s="62"/>
      <c r="AN207" s="62"/>
      <c r="AO207" s="62"/>
      <c r="AP207" s="62"/>
      <c r="AQ207" s="63"/>
      <c r="AR207" s="62"/>
      <c r="AS207" s="62"/>
      <c r="AT207" s="63"/>
      <c r="AU207" s="59"/>
      <c r="AV207" s="59"/>
      <c r="AW207" s="59"/>
      <c r="AX207" s="59"/>
      <c r="AY207" s="59"/>
      <c r="AZ207" s="59"/>
      <c r="BA207" s="60"/>
      <c r="BB207" s="64"/>
      <c r="BC207" s="64"/>
      <c r="BD207" s="59"/>
      <c r="BE207" s="59"/>
      <c r="BF207" s="59"/>
      <c r="BG207" s="59"/>
      <c r="BH207" s="59"/>
      <c r="BI207" s="59"/>
      <c r="BJ207" s="59"/>
      <c r="BK207" s="59"/>
      <c r="BL207" s="57"/>
      <c r="BM207" s="57"/>
      <c r="BN207" s="57"/>
      <c r="BO207" s="57"/>
      <c r="BP207" s="57"/>
      <c r="BQ207" s="57"/>
      <c r="BR207" s="57"/>
      <c r="BS207" s="57"/>
      <c r="BT207" s="57"/>
      <c r="BU207" s="57"/>
      <c r="BV207" s="57"/>
      <c r="BW207" s="57"/>
      <c r="BX207" s="57"/>
      <c r="CA207" s="57"/>
      <c r="CB207" s="57"/>
      <c r="CC207" s="57"/>
      <c r="CD207" s="57"/>
      <c r="CE207" s="57"/>
      <c r="CF207" s="57"/>
      <c r="CG207" s="57"/>
      <c r="CH207" s="57"/>
      <c r="CI207" s="57"/>
      <c r="CJ207" s="57"/>
      <c r="CK207" s="57"/>
      <c r="CL207" s="57"/>
      <c r="CP207"/>
      <c r="CQ207"/>
      <c r="CR207"/>
      <c r="CS207"/>
      <c r="CT207"/>
      <c r="CU207"/>
      <c r="CV207"/>
      <c r="CW207"/>
      <c r="CX207"/>
      <c r="CY207"/>
      <c r="CZ207"/>
      <c r="EM207" s="57"/>
      <c r="EN207" s="57"/>
      <c r="EO207" s="57"/>
      <c r="EP207" s="57"/>
      <c r="EQ207" s="57"/>
      <c r="ER207" s="57"/>
      <c r="ES207" s="57"/>
      <c r="ET207" s="57"/>
      <c r="EU207" s="57"/>
      <c r="EV207" s="57"/>
      <c r="EW207" s="57"/>
      <c r="FG207" s="65"/>
      <c r="FH207" s="65"/>
      <c r="FL207" s="57"/>
      <c r="FX207" s="57"/>
      <c r="FY207" s="57"/>
      <c r="FZ207" s="57"/>
      <c r="GA207" s="66"/>
      <c r="GB207" s="66"/>
      <c r="GE207" s="66"/>
      <c r="GG207" s="57"/>
    </row>
    <row r="208" spans="1:189" s="56" customFormat="1" ht="18" customHeight="1" x14ac:dyDescent="0.3">
      <c r="A208" s="56" t="s">
        <v>1053</v>
      </c>
      <c r="B208" s="56" t="s">
        <v>1021</v>
      </c>
      <c r="C208" s="57">
        <v>850</v>
      </c>
      <c r="D208" s="57">
        <v>7</v>
      </c>
      <c r="E208" s="56">
        <f t="shared" si="3"/>
        <v>1123.1500000000001</v>
      </c>
      <c r="F208" s="58">
        <v>68.73</v>
      </c>
      <c r="G208" s="58">
        <v>0.23</v>
      </c>
      <c r="H208" s="58">
        <v>17.04</v>
      </c>
      <c r="I208" s="58">
        <v>2.92</v>
      </c>
      <c r="J208" s="58">
        <v>0.11</v>
      </c>
      <c r="K208" s="58">
        <v>0.37</v>
      </c>
      <c r="L208" s="58">
        <v>2.02</v>
      </c>
      <c r="M208" s="58">
        <v>4.55</v>
      </c>
      <c r="N208" s="58">
        <v>3.82</v>
      </c>
      <c r="O208" s="58"/>
      <c r="P208" s="58">
        <v>0.12</v>
      </c>
      <c r="Q208" s="58">
        <v>10.1</v>
      </c>
      <c r="S208" s="70">
        <v>39.670999999999999</v>
      </c>
      <c r="T208" s="70">
        <v>2.4889999999999999</v>
      </c>
      <c r="U208" s="70">
        <v>12.84</v>
      </c>
      <c r="V208" s="70">
        <v>22.158000000000001</v>
      </c>
      <c r="W208" s="70">
        <v>0.373</v>
      </c>
      <c r="X208" s="70">
        <v>7.069</v>
      </c>
      <c r="Y208" s="70">
        <v>8.8569999999999993</v>
      </c>
      <c r="Z208" s="70">
        <v>2.5670000000000002</v>
      </c>
      <c r="AA208" s="70">
        <v>0.74099999999999999</v>
      </c>
      <c r="AB208" s="70">
        <v>1.4E-2</v>
      </c>
      <c r="AD208" s="59"/>
      <c r="AE208" s="60"/>
      <c r="AF208" s="61"/>
      <c r="AG208" s="59"/>
      <c r="AH208" s="59"/>
      <c r="AI208" s="59"/>
      <c r="AJ208" s="60"/>
      <c r="AK208" s="62"/>
      <c r="AL208" s="62"/>
      <c r="AM208" s="62"/>
      <c r="AN208" s="62"/>
      <c r="AO208" s="62"/>
      <c r="AP208" s="62"/>
      <c r="AQ208" s="63"/>
      <c r="AR208" s="62"/>
      <c r="AS208" s="62"/>
      <c r="AT208" s="63"/>
      <c r="AU208" s="59"/>
      <c r="AV208" s="59"/>
      <c r="AW208" s="59"/>
      <c r="AX208" s="59"/>
      <c r="AY208" s="59"/>
      <c r="AZ208" s="59"/>
      <c r="BA208" s="60"/>
      <c r="BB208" s="64"/>
      <c r="BC208" s="64"/>
      <c r="BD208" s="59"/>
      <c r="BE208" s="59"/>
      <c r="BF208" s="59"/>
      <c r="BG208" s="59"/>
      <c r="BH208" s="59"/>
      <c r="BI208" s="59"/>
      <c r="BJ208" s="59"/>
      <c r="BK208" s="59"/>
      <c r="BL208" s="57"/>
      <c r="BM208" s="57"/>
      <c r="BN208" s="57"/>
      <c r="BO208" s="57"/>
      <c r="BP208" s="57"/>
      <c r="BQ208" s="57"/>
      <c r="BR208" s="57"/>
      <c r="BS208" s="57"/>
      <c r="BT208" s="57"/>
      <c r="BU208" s="57"/>
      <c r="BV208" s="57"/>
      <c r="BW208" s="57"/>
      <c r="BX208" s="57"/>
      <c r="CA208" s="57"/>
      <c r="CB208" s="57"/>
      <c r="CC208" s="57"/>
      <c r="CD208" s="57"/>
      <c r="CE208" s="57"/>
      <c r="CF208" s="57"/>
      <c r="CG208" s="57"/>
      <c r="CH208" s="57"/>
      <c r="CI208" s="57"/>
      <c r="CJ208" s="57"/>
      <c r="CK208" s="57"/>
      <c r="CL208" s="57"/>
      <c r="CP208"/>
      <c r="CQ208"/>
      <c r="CR208"/>
      <c r="CS208"/>
      <c r="CT208"/>
      <c r="CU208"/>
      <c r="CV208"/>
      <c r="CW208"/>
      <c r="CX208"/>
      <c r="CY208"/>
      <c r="CZ208"/>
      <c r="EM208" s="57"/>
      <c r="EN208" s="57"/>
      <c r="EO208" s="57"/>
      <c r="EP208" s="57"/>
      <c r="EQ208" s="57"/>
      <c r="ER208" s="57"/>
      <c r="ES208" s="57"/>
      <c r="ET208" s="57"/>
      <c r="EU208" s="57"/>
      <c r="EV208" s="57"/>
      <c r="EW208" s="57"/>
      <c r="FG208" s="65"/>
      <c r="FH208" s="65"/>
      <c r="FL208" s="57"/>
      <c r="FX208" s="57"/>
      <c r="FY208" s="57"/>
      <c r="FZ208" s="57"/>
      <c r="GA208" s="66"/>
      <c r="GB208" s="66"/>
      <c r="GE208" s="66"/>
      <c r="GG208" s="57"/>
    </row>
    <row r="209" spans="1:189" s="56" customFormat="1" ht="18" customHeight="1" x14ac:dyDescent="0.3">
      <c r="A209" s="56" t="s">
        <v>1053</v>
      </c>
      <c r="B209" s="56" t="s">
        <v>1021</v>
      </c>
      <c r="C209" s="57">
        <v>825</v>
      </c>
      <c r="D209" s="57">
        <v>7</v>
      </c>
      <c r="E209" s="56">
        <f t="shared" si="3"/>
        <v>1098.1500000000001</v>
      </c>
      <c r="F209" s="58">
        <v>70.94</v>
      </c>
      <c r="G209" s="58">
        <v>0.11</v>
      </c>
      <c r="H209" s="58">
        <v>16.190000000000001</v>
      </c>
      <c r="I209" s="58">
        <v>2.36</v>
      </c>
      <c r="J209" s="58">
        <v>0.08</v>
      </c>
      <c r="K209" s="58">
        <v>0.28999999999999998</v>
      </c>
      <c r="L209" s="58">
        <v>1.76</v>
      </c>
      <c r="M209" s="58">
        <v>4.13</v>
      </c>
      <c r="N209" s="58">
        <v>3.93</v>
      </c>
      <c r="O209" s="58"/>
      <c r="P209" s="58">
        <v>0.14000000000000001</v>
      </c>
      <c r="Q209" s="58">
        <v>10.199999999999999</v>
      </c>
      <c r="S209" s="70">
        <v>40.92540000000001</v>
      </c>
      <c r="T209" s="70">
        <v>2.8421333333333334</v>
      </c>
      <c r="U209" s="70">
        <v>12.317466666666666</v>
      </c>
      <c r="V209" s="70">
        <v>15.958266666666667</v>
      </c>
      <c r="W209" s="70">
        <v>0.30886666666666668</v>
      </c>
      <c r="X209" s="70">
        <v>10.091000000000001</v>
      </c>
      <c r="Y209" s="70">
        <v>9.8196666666666665</v>
      </c>
      <c r="Z209" s="70">
        <v>2.4487999999999999</v>
      </c>
      <c r="AA209" s="70">
        <v>0.75986666666666669</v>
      </c>
      <c r="AB209" s="70">
        <v>6.6666666666666671E-3</v>
      </c>
      <c r="AD209" s="59"/>
      <c r="AE209" s="60"/>
      <c r="AF209" s="61"/>
      <c r="AG209" s="59"/>
      <c r="AH209" s="59"/>
      <c r="AI209" s="59"/>
      <c r="AJ209" s="60"/>
      <c r="AK209" s="62"/>
      <c r="AL209" s="62"/>
      <c r="AM209" s="62"/>
      <c r="AN209" s="62"/>
      <c r="AO209" s="62"/>
      <c r="AP209" s="62"/>
      <c r="AQ209" s="63"/>
      <c r="AR209" s="62"/>
      <c r="AS209" s="62"/>
      <c r="AT209" s="63"/>
      <c r="AU209" s="59"/>
      <c r="AV209" s="59"/>
      <c r="AW209" s="59"/>
      <c r="AX209" s="59"/>
      <c r="AY209" s="59"/>
      <c r="AZ209" s="59"/>
      <c r="BA209" s="60"/>
      <c r="BB209" s="64"/>
      <c r="BC209" s="64"/>
      <c r="BD209" s="59"/>
      <c r="BE209" s="59"/>
      <c r="BF209" s="59"/>
      <c r="BG209" s="59"/>
      <c r="BH209" s="59"/>
      <c r="BI209" s="59"/>
      <c r="BJ209" s="59"/>
      <c r="BK209" s="59"/>
      <c r="BL209" s="57"/>
      <c r="BM209" s="57"/>
      <c r="BN209" s="57"/>
      <c r="BO209" s="57"/>
      <c r="BP209" s="57"/>
      <c r="BQ209" s="57"/>
      <c r="BR209" s="57"/>
      <c r="BS209" s="57"/>
      <c r="BT209" s="57"/>
      <c r="BU209" s="57"/>
      <c r="BV209" s="57"/>
      <c r="BW209" s="57"/>
      <c r="BX209" s="57"/>
      <c r="CA209" s="57"/>
      <c r="CB209" s="57"/>
      <c r="CC209" s="57"/>
      <c r="CD209" s="57"/>
      <c r="CE209" s="57"/>
      <c r="CF209" s="57"/>
      <c r="CG209" s="57"/>
      <c r="CH209" s="57"/>
      <c r="CI209" s="57"/>
      <c r="CJ209" s="57"/>
      <c r="CK209" s="57"/>
      <c r="CL209" s="57"/>
      <c r="CP209"/>
      <c r="CQ209"/>
      <c r="CR209"/>
      <c r="CS209"/>
      <c r="CT209"/>
      <c r="CU209"/>
      <c r="CV209"/>
      <c r="CW209"/>
      <c r="CX209"/>
      <c r="CY209"/>
      <c r="CZ209"/>
      <c r="EM209" s="57"/>
      <c r="EN209" s="57"/>
      <c r="EO209" s="57"/>
      <c r="EP209" s="57"/>
      <c r="EQ209" s="57"/>
      <c r="ER209" s="57"/>
      <c r="ES209" s="57"/>
      <c r="ET209" s="57"/>
      <c r="EU209" s="57"/>
      <c r="EV209" s="57"/>
      <c r="EW209" s="57"/>
      <c r="FG209" s="65"/>
      <c r="FH209" s="65"/>
      <c r="FL209" s="57"/>
      <c r="FX209" s="57"/>
      <c r="FY209" s="57"/>
      <c r="FZ209" s="57"/>
      <c r="GA209" s="66"/>
      <c r="GB209" s="66"/>
      <c r="GE209" s="66"/>
      <c r="GG209" s="57"/>
    </row>
    <row r="210" spans="1:189" s="56" customFormat="1" ht="18" customHeight="1" x14ac:dyDescent="0.3">
      <c r="A210" s="56" t="s">
        <v>1053</v>
      </c>
      <c r="B210" s="56" t="s">
        <v>1021</v>
      </c>
      <c r="C210" s="57">
        <v>900</v>
      </c>
      <c r="D210" s="57">
        <v>7</v>
      </c>
      <c r="E210" s="56">
        <f t="shared" si="3"/>
        <v>1173.1500000000001</v>
      </c>
      <c r="F210" s="68">
        <v>65.533828349693309</v>
      </c>
      <c r="G210" s="68">
        <v>0.32083423687509782</v>
      </c>
      <c r="H210" s="68">
        <v>17.440266339324403</v>
      </c>
      <c r="I210" s="68">
        <v>4.6414950433940634</v>
      </c>
      <c r="J210" s="68">
        <v>0.15104199163616885</v>
      </c>
      <c r="K210" s="68">
        <v>0.70855310372434577</v>
      </c>
      <c r="L210" s="68">
        <v>2.892545557970891</v>
      </c>
      <c r="M210" s="68">
        <v>4.5582467922638692</v>
      </c>
      <c r="N210" s="68">
        <v>3.4407826692620644</v>
      </c>
      <c r="O210" s="58"/>
      <c r="P210" s="68">
        <v>0.23590024294079287</v>
      </c>
      <c r="Q210" s="58">
        <v>9.4</v>
      </c>
      <c r="S210" s="70">
        <v>40.724681785714282</v>
      </c>
      <c r="T210" s="70">
        <v>3.2683928571428571</v>
      </c>
      <c r="U210" s="70">
        <v>13.04217857142857</v>
      </c>
      <c r="V210" s="70">
        <v>16.85389285714286</v>
      </c>
      <c r="W210" s="70">
        <v>0.29396428571428562</v>
      </c>
      <c r="X210" s="70">
        <v>10.061214285714286</v>
      </c>
      <c r="Y210" s="70">
        <v>9.8652142857142842</v>
      </c>
      <c r="Z210" s="70">
        <v>2.4622500000000005</v>
      </c>
      <c r="AA210" s="70">
        <v>0.77399999999999991</v>
      </c>
      <c r="AB210" s="70">
        <v>1.6821428571428577E-2</v>
      </c>
      <c r="AD210" s="59"/>
      <c r="AE210" s="60"/>
      <c r="AF210" s="61"/>
      <c r="AG210" s="59"/>
      <c r="AH210" s="59"/>
      <c r="AI210" s="59"/>
      <c r="AJ210" s="60"/>
      <c r="AK210" s="62"/>
      <c r="AL210" s="62"/>
      <c r="AM210" s="62"/>
      <c r="AN210" s="62"/>
      <c r="AO210" s="62"/>
      <c r="AP210" s="62"/>
      <c r="AQ210" s="63"/>
      <c r="AR210" s="62"/>
      <c r="AS210" s="62"/>
      <c r="AT210" s="63"/>
      <c r="AU210" s="59"/>
      <c r="AV210" s="59"/>
      <c r="AW210" s="59"/>
      <c r="AX210" s="59"/>
      <c r="AY210" s="59"/>
      <c r="AZ210" s="59"/>
      <c r="BA210" s="60"/>
      <c r="BB210" s="64"/>
      <c r="BC210" s="64"/>
      <c r="BD210" s="59"/>
      <c r="BE210" s="59"/>
      <c r="BF210" s="59"/>
      <c r="BG210" s="59"/>
      <c r="BH210" s="59"/>
      <c r="BI210" s="59"/>
      <c r="BJ210" s="59"/>
      <c r="BK210" s="59"/>
      <c r="BL210" s="57"/>
      <c r="BM210" s="57"/>
      <c r="BN210" s="57"/>
      <c r="BO210" s="57"/>
      <c r="BP210" s="57"/>
      <c r="BQ210" s="57"/>
      <c r="BR210" s="57"/>
      <c r="BS210" s="57"/>
      <c r="BT210" s="57"/>
      <c r="BU210" s="57"/>
      <c r="BV210" s="57"/>
      <c r="BW210" s="57"/>
      <c r="BX210" s="57"/>
      <c r="CA210" s="57"/>
      <c r="CB210" s="57"/>
      <c r="CC210" s="57"/>
      <c r="CD210" s="57"/>
      <c r="CE210" s="57"/>
      <c r="CF210" s="57"/>
      <c r="CG210" s="57"/>
      <c r="CH210" s="57"/>
      <c r="CI210" s="57"/>
      <c r="CJ210" s="57"/>
      <c r="CK210" s="57"/>
      <c r="CL210" s="57"/>
      <c r="CP210"/>
      <c r="CQ210"/>
      <c r="CR210"/>
      <c r="CS210"/>
      <c r="CT210"/>
      <c r="CU210"/>
      <c r="CV210"/>
      <c r="CW210"/>
      <c r="CX210"/>
      <c r="CY210"/>
      <c r="CZ210"/>
      <c r="EM210" s="57"/>
      <c r="EN210" s="57"/>
      <c r="EO210" s="57"/>
      <c r="EP210" s="57"/>
      <c r="EQ210" s="57"/>
      <c r="ER210" s="57"/>
      <c r="ES210" s="57"/>
      <c r="ET210" s="57"/>
      <c r="EU210" s="57"/>
      <c r="EV210" s="57"/>
      <c r="EW210" s="57"/>
      <c r="FG210" s="65"/>
      <c r="FH210" s="65"/>
      <c r="FL210" s="57"/>
      <c r="FX210" s="57"/>
      <c r="FY210" s="57"/>
      <c r="FZ210" s="57"/>
      <c r="GA210" s="66"/>
      <c r="GB210" s="66"/>
      <c r="GE210" s="66"/>
      <c r="GG210" s="57"/>
    </row>
    <row r="211" spans="1:189" s="56" customFormat="1" ht="18" customHeight="1" x14ac:dyDescent="0.3">
      <c r="A211" s="56" t="s">
        <v>1053</v>
      </c>
      <c r="B211" s="56" t="s">
        <v>1021</v>
      </c>
      <c r="C211" s="63">
        <v>975</v>
      </c>
      <c r="D211" s="57">
        <v>7</v>
      </c>
      <c r="E211" s="56">
        <f t="shared" si="3"/>
        <v>1248.1500000000001</v>
      </c>
      <c r="F211" s="68">
        <v>57.44736593280318</v>
      </c>
      <c r="G211" s="68">
        <v>0.9381558462891495</v>
      </c>
      <c r="H211" s="68">
        <v>17.419296374215602</v>
      </c>
      <c r="I211" s="68">
        <v>8.8635501432173083</v>
      </c>
      <c r="J211" s="68">
        <v>0.18598361337681182</v>
      </c>
      <c r="K211" s="68">
        <v>2.1306959268276442</v>
      </c>
      <c r="L211" s="68">
        <v>4.9864336019435216</v>
      </c>
      <c r="M211" s="68">
        <v>4.4530367896054255</v>
      </c>
      <c r="N211" s="68">
        <v>2.6051212240155679</v>
      </c>
      <c r="O211" s="58"/>
      <c r="P211" s="68">
        <v>0.85303690178546654</v>
      </c>
      <c r="Q211" s="58">
        <v>6.97</v>
      </c>
      <c r="S211" s="70">
        <v>40.302999999999997</v>
      </c>
      <c r="T211" s="70">
        <v>3.0129999999999999</v>
      </c>
      <c r="U211" s="70">
        <v>13.24</v>
      </c>
      <c r="V211" s="70">
        <v>14.455</v>
      </c>
      <c r="W211" s="70">
        <v>0.23799999999999999</v>
      </c>
      <c r="X211" s="70">
        <v>11.25</v>
      </c>
      <c r="Y211" s="70">
        <v>10.244999999999999</v>
      </c>
      <c r="Z211" s="70">
        <v>2.5779999999999998</v>
      </c>
      <c r="AA211" s="70">
        <v>0.84899999999999998</v>
      </c>
      <c r="AB211" s="70">
        <v>0.01</v>
      </c>
      <c r="AD211" s="59"/>
      <c r="AE211" s="60"/>
      <c r="AF211" s="61"/>
      <c r="AG211" s="59"/>
      <c r="AH211" s="59"/>
      <c r="AI211" s="59"/>
      <c r="AJ211" s="60"/>
      <c r="AK211" s="62"/>
      <c r="AL211" s="62"/>
      <c r="AM211" s="62"/>
      <c r="AN211" s="62"/>
      <c r="AO211" s="62"/>
      <c r="AP211" s="62"/>
      <c r="AQ211" s="63"/>
      <c r="AR211" s="62"/>
      <c r="AS211" s="62"/>
      <c r="AT211" s="63"/>
      <c r="AU211" s="59"/>
      <c r="AV211" s="59"/>
      <c r="AW211" s="59"/>
      <c r="AX211" s="59"/>
      <c r="AY211" s="59"/>
      <c r="AZ211" s="59"/>
      <c r="BA211" s="60"/>
      <c r="BB211" s="64"/>
      <c r="BC211" s="64"/>
      <c r="BD211" s="59"/>
      <c r="BE211" s="59"/>
      <c r="BF211" s="59"/>
      <c r="BG211" s="59"/>
      <c r="BH211" s="59"/>
      <c r="BI211" s="59"/>
      <c r="BJ211" s="59"/>
      <c r="BK211" s="59"/>
      <c r="BL211" s="57"/>
      <c r="BM211" s="57"/>
      <c r="BN211" s="57"/>
      <c r="BO211" s="57"/>
      <c r="BP211" s="57"/>
      <c r="BQ211" s="57"/>
      <c r="BR211" s="57"/>
      <c r="BS211" s="57"/>
      <c r="BT211" s="57"/>
      <c r="BU211" s="57"/>
      <c r="BV211" s="57"/>
      <c r="BW211" s="57"/>
      <c r="BX211" s="57"/>
      <c r="CA211" s="57"/>
      <c r="CB211" s="57"/>
      <c r="CC211" s="57"/>
      <c r="CD211" s="57"/>
      <c r="CE211" s="57"/>
      <c r="CF211" s="57"/>
      <c r="CG211" s="57"/>
      <c r="CH211" s="57"/>
      <c r="CI211" s="57"/>
      <c r="CJ211" s="57"/>
      <c r="CK211" s="57"/>
      <c r="CL211" s="57"/>
      <c r="CP211"/>
      <c r="CQ211"/>
      <c r="CR211"/>
      <c r="CS211"/>
      <c r="CT211"/>
      <c r="CU211"/>
      <c r="CV211"/>
      <c r="CW211"/>
      <c r="CX211"/>
      <c r="CY211"/>
      <c r="CZ211"/>
      <c r="EM211" s="57"/>
      <c r="EN211" s="57"/>
      <c r="EO211" s="57"/>
      <c r="EP211" s="57"/>
      <c r="EQ211" s="57"/>
      <c r="ER211" s="57"/>
      <c r="ES211" s="57"/>
      <c r="ET211" s="57"/>
      <c r="EU211" s="57"/>
      <c r="EV211" s="57"/>
      <c r="EW211" s="57"/>
      <c r="FG211" s="65"/>
      <c r="FH211" s="65"/>
      <c r="FL211" s="57"/>
      <c r="FX211" s="57"/>
      <c r="FY211" s="57"/>
      <c r="FZ211" s="57"/>
      <c r="GA211" s="66"/>
      <c r="GB211" s="66"/>
      <c r="GE211" s="66"/>
      <c r="GG211" s="57"/>
    </row>
    <row r="212" spans="1:189" s="56" customFormat="1" ht="18" customHeight="1" x14ac:dyDescent="0.3">
      <c r="A212" s="56" t="s">
        <v>1053</v>
      </c>
      <c r="B212" s="56" t="s">
        <v>1021</v>
      </c>
      <c r="C212" s="63">
        <v>925</v>
      </c>
      <c r="D212" s="57">
        <v>7</v>
      </c>
      <c r="E212" s="56">
        <f t="shared" si="3"/>
        <v>1198.1500000000001</v>
      </c>
      <c r="F212" s="68">
        <v>60.299015772312309</v>
      </c>
      <c r="G212" s="68">
        <v>0.70904824180980053</v>
      </c>
      <c r="H212" s="68">
        <v>17.593385596713901</v>
      </c>
      <c r="I212" s="68">
        <v>6.9866904136098444</v>
      </c>
      <c r="J212" s="68">
        <v>0.23241854077876514</v>
      </c>
      <c r="K212" s="68">
        <v>1.6480542655173516</v>
      </c>
      <c r="L212" s="68">
        <v>4.2519428523284883</v>
      </c>
      <c r="M212" s="68">
        <v>4.6328875352858105</v>
      </c>
      <c r="N212" s="68">
        <v>2.9441367543791945</v>
      </c>
      <c r="O212" s="58"/>
      <c r="P212" s="68">
        <v>0.58284350569252963</v>
      </c>
      <c r="Q212" s="58">
        <v>7.76</v>
      </c>
      <c r="S212" s="70">
        <v>40.456000000000003</v>
      </c>
      <c r="T212" s="70">
        <v>3.21</v>
      </c>
      <c r="U212" s="70">
        <v>13.35</v>
      </c>
      <c r="V212" s="70">
        <v>15</v>
      </c>
      <c r="W212" s="70">
        <v>0.28000000000000003</v>
      </c>
      <c r="X212" s="70">
        <v>11.2</v>
      </c>
      <c r="Y212" s="70">
        <v>9.92</v>
      </c>
      <c r="Z212" s="70">
        <v>2.72</v>
      </c>
      <c r="AA212" s="70">
        <v>0.76300000000000001</v>
      </c>
      <c r="AB212" s="70">
        <v>4.0000000000000001E-3</v>
      </c>
      <c r="AD212" s="59"/>
      <c r="AE212" s="60"/>
      <c r="AF212" s="61"/>
      <c r="AG212" s="59"/>
      <c r="AH212" s="59"/>
      <c r="AI212" s="59"/>
      <c r="AJ212" s="60"/>
      <c r="AK212" s="62"/>
      <c r="AL212" s="62"/>
      <c r="AM212" s="62"/>
      <c r="AN212" s="62"/>
      <c r="AO212" s="62"/>
      <c r="AP212" s="62"/>
      <c r="AQ212" s="63"/>
      <c r="AR212" s="62"/>
      <c r="AS212" s="62"/>
      <c r="AT212" s="63"/>
      <c r="AU212" s="59"/>
      <c r="AV212" s="59"/>
      <c r="AW212" s="59"/>
      <c r="AX212" s="59"/>
      <c r="AY212" s="59"/>
      <c r="AZ212" s="59"/>
      <c r="BA212" s="60"/>
      <c r="BB212" s="64"/>
      <c r="BC212" s="64"/>
      <c r="BD212" s="59"/>
      <c r="BE212" s="59"/>
      <c r="BF212" s="59"/>
      <c r="BG212" s="59"/>
      <c r="BH212" s="59"/>
      <c r="BI212" s="59"/>
      <c r="BJ212" s="59"/>
      <c r="BK212" s="59"/>
      <c r="BL212" s="57"/>
      <c r="BM212" s="57"/>
      <c r="BN212" s="57"/>
      <c r="BO212" s="57"/>
      <c r="BP212" s="57"/>
      <c r="BQ212" s="57"/>
      <c r="BR212" s="57"/>
      <c r="BS212" s="57"/>
      <c r="BT212" s="57"/>
      <c r="BU212" s="57"/>
      <c r="BV212" s="57"/>
      <c r="BW212" s="57"/>
      <c r="BX212" s="57"/>
      <c r="CA212" s="57"/>
      <c r="CB212" s="57"/>
      <c r="CC212" s="57"/>
      <c r="CD212" s="57"/>
      <c r="CE212" s="57"/>
      <c r="CF212" s="57"/>
      <c r="CG212" s="57"/>
      <c r="CH212" s="57"/>
      <c r="CI212" s="57"/>
      <c r="CJ212" s="57"/>
      <c r="CK212" s="57"/>
      <c r="CL212" s="57"/>
      <c r="CP212"/>
      <c r="CQ212"/>
      <c r="CR212"/>
      <c r="CS212"/>
      <c r="CT212"/>
      <c r="CU212"/>
      <c r="CV212"/>
      <c r="CW212"/>
      <c r="CX212"/>
      <c r="CY212"/>
      <c r="CZ212"/>
      <c r="EM212" s="57"/>
      <c r="EN212" s="57"/>
      <c r="EO212" s="57"/>
      <c r="EP212" s="57"/>
      <c r="EQ212" s="57"/>
      <c r="ER212" s="57"/>
      <c r="ES212" s="57"/>
      <c r="ET212" s="57"/>
      <c r="EU212" s="57"/>
      <c r="EV212" s="57"/>
      <c r="EW212" s="57"/>
      <c r="FG212" s="65"/>
      <c r="FH212" s="65"/>
      <c r="FL212" s="57"/>
      <c r="FX212" s="57"/>
      <c r="FY212" s="57"/>
      <c r="FZ212" s="57"/>
      <c r="GA212" s="66"/>
      <c r="GB212" s="66"/>
      <c r="GE212" s="66"/>
      <c r="GG212" s="57"/>
    </row>
    <row r="213" spans="1:189" s="56" customFormat="1" ht="18" customHeight="1" x14ac:dyDescent="0.3">
      <c r="A213" s="56" t="s">
        <v>1053</v>
      </c>
      <c r="B213" s="56" t="s">
        <v>1021</v>
      </c>
      <c r="C213" s="63">
        <v>900</v>
      </c>
      <c r="D213" s="57">
        <v>7</v>
      </c>
      <c r="E213" s="56">
        <f t="shared" si="3"/>
        <v>1173.1500000000001</v>
      </c>
      <c r="F213" s="68">
        <v>67.814958407541639</v>
      </c>
      <c r="G213" s="68">
        <v>0.39616586809150195</v>
      </c>
      <c r="H213" s="68">
        <v>17.134086303722338</v>
      </c>
      <c r="I213" s="68">
        <v>3.4703717487101047</v>
      </c>
      <c r="J213" s="68">
        <v>9.8332429302028485E-2</v>
      </c>
      <c r="K213" s="68">
        <v>0.7025094218593082</v>
      </c>
      <c r="L213" s="68">
        <v>2.6235794237914312</v>
      </c>
      <c r="M213" s="68">
        <v>3.9203530698727391</v>
      </c>
      <c r="N213" s="68">
        <v>3.4987638836359114</v>
      </c>
      <c r="O213" s="58"/>
      <c r="P213" s="68">
        <v>0.23954904720272302</v>
      </c>
      <c r="Q213" s="58">
        <v>10.3</v>
      </c>
      <c r="S213" s="70">
        <v>42.512640000000005</v>
      </c>
      <c r="T213" s="70">
        <v>2.3730799999999999</v>
      </c>
      <c r="U213" s="70">
        <v>11.273359999999998</v>
      </c>
      <c r="V213" s="70">
        <v>15.261760000000002</v>
      </c>
      <c r="W213" s="70">
        <v>0.35692000000000002</v>
      </c>
      <c r="X213" s="70">
        <v>11.779680000000001</v>
      </c>
      <c r="Y213" s="70">
        <v>10.542919999999999</v>
      </c>
      <c r="Z213" s="70">
        <v>2.1519199999999996</v>
      </c>
      <c r="AA213" s="70">
        <v>0.79876000000000003</v>
      </c>
      <c r="AB213" s="70">
        <v>6.6800000000000019E-3</v>
      </c>
      <c r="AD213" s="59"/>
      <c r="AE213" s="60"/>
      <c r="AF213" s="61"/>
      <c r="AG213" s="59"/>
      <c r="AH213" s="59"/>
      <c r="AI213" s="59"/>
      <c r="AJ213" s="60"/>
      <c r="AK213" s="62"/>
      <c r="AL213" s="62"/>
      <c r="AM213" s="62"/>
      <c r="AN213" s="62"/>
      <c r="AO213" s="62"/>
      <c r="AP213" s="62"/>
      <c r="AQ213" s="63"/>
      <c r="AR213" s="62"/>
      <c r="AS213" s="62"/>
      <c r="AT213" s="63"/>
      <c r="AU213" s="59"/>
      <c r="AV213" s="59"/>
      <c r="AW213" s="59"/>
      <c r="AX213" s="59"/>
      <c r="AY213" s="59"/>
      <c r="AZ213" s="59"/>
      <c r="BA213" s="60"/>
      <c r="BB213" s="64"/>
      <c r="BC213" s="64"/>
      <c r="BD213" s="59"/>
      <c r="BE213" s="59"/>
      <c r="BF213" s="59"/>
      <c r="BG213" s="59"/>
      <c r="BH213" s="59"/>
      <c r="BI213" s="59"/>
      <c r="BJ213" s="59"/>
      <c r="BK213" s="59"/>
      <c r="BL213" s="57"/>
      <c r="BM213" s="57"/>
      <c r="BN213" s="57"/>
      <c r="BO213" s="57"/>
      <c r="BP213" s="57"/>
      <c r="BQ213" s="57"/>
      <c r="BR213" s="57"/>
      <c r="BS213" s="57"/>
      <c r="BT213" s="57"/>
      <c r="BU213" s="57"/>
      <c r="BV213" s="57"/>
      <c r="BW213" s="57"/>
      <c r="BX213" s="57"/>
      <c r="CA213" s="57"/>
      <c r="CB213" s="57"/>
      <c r="CC213" s="57"/>
      <c r="CD213" s="57"/>
      <c r="CE213" s="57"/>
      <c r="CF213" s="57"/>
      <c r="CG213" s="57"/>
      <c r="CH213" s="57"/>
      <c r="CI213" s="57"/>
      <c r="CJ213" s="57"/>
      <c r="CK213" s="57"/>
      <c r="CL213" s="57"/>
      <c r="CP213"/>
      <c r="CQ213"/>
      <c r="CR213"/>
      <c r="CS213"/>
      <c r="CT213"/>
      <c r="CU213"/>
      <c r="CV213"/>
      <c r="CW213"/>
      <c r="CX213"/>
      <c r="CY213"/>
      <c r="CZ213"/>
      <c r="EM213" s="57"/>
      <c r="EN213" s="57"/>
      <c r="EO213" s="57"/>
      <c r="EP213" s="57"/>
      <c r="EQ213" s="57"/>
      <c r="ER213" s="57"/>
      <c r="ES213" s="57"/>
      <c r="ET213" s="57"/>
      <c r="EU213" s="57"/>
      <c r="EV213" s="57"/>
      <c r="EW213" s="57"/>
      <c r="FG213" s="65"/>
      <c r="FH213" s="65"/>
      <c r="FL213" s="57"/>
      <c r="FX213" s="57"/>
      <c r="FY213" s="57"/>
      <c r="FZ213" s="57"/>
      <c r="GA213" s="66"/>
      <c r="GB213" s="66"/>
      <c r="GE213" s="66"/>
      <c r="GG213" s="57"/>
    </row>
    <row r="214" spans="1:189" s="56" customFormat="1" ht="18" customHeight="1" x14ac:dyDescent="0.3">
      <c r="A214" s="56" t="s">
        <v>1053</v>
      </c>
      <c r="B214" s="56" t="s">
        <v>1021</v>
      </c>
      <c r="C214" s="63">
        <v>900</v>
      </c>
      <c r="D214" s="57">
        <v>7</v>
      </c>
      <c r="E214" s="56">
        <f t="shared" si="3"/>
        <v>1173.1500000000001</v>
      </c>
      <c r="F214" s="68">
        <v>67.108304373591992</v>
      </c>
      <c r="G214" s="68">
        <v>0.26430697530163011</v>
      </c>
      <c r="H214" s="68">
        <v>16.675507055243333</v>
      </c>
      <c r="I214" s="68">
        <v>3.7897772762852617</v>
      </c>
      <c r="J214" s="68">
        <v>0.11247050308643966</v>
      </c>
      <c r="K214" s="68">
        <v>0.71402272018109181</v>
      </c>
      <c r="L214" s="68">
        <v>2.5238867324498266</v>
      </c>
      <c r="M214" s="68">
        <v>4.6009809329335987</v>
      </c>
      <c r="N214" s="68">
        <v>3.8909736952351555</v>
      </c>
      <c r="O214" s="58"/>
      <c r="P214" s="68">
        <v>0.23531913497932344</v>
      </c>
      <c r="Q214" s="58">
        <v>8.83</v>
      </c>
      <c r="S214" s="70">
        <v>40.472999999999999</v>
      </c>
      <c r="T214" s="70">
        <v>2.3180000000000001</v>
      </c>
      <c r="U214" s="70">
        <v>12.701000000000001</v>
      </c>
      <c r="V214" s="70">
        <v>20.006</v>
      </c>
      <c r="W214" s="70">
        <v>0.42199999999999999</v>
      </c>
      <c r="X214" s="70">
        <v>8.8119999999999994</v>
      </c>
      <c r="Y214" s="70">
        <v>9.2409999999999997</v>
      </c>
      <c r="Z214" s="70">
        <v>2.633</v>
      </c>
      <c r="AA214" s="70">
        <v>0.81</v>
      </c>
      <c r="AB214" s="70">
        <v>1.4E-2</v>
      </c>
      <c r="AD214" s="59"/>
      <c r="AE214" s="60"/>
      <c r="AF214" s="61"/>
      <c r="AG214" s="59"/>
      <c r="AH214" s="59"/>
      <c r="AI214" s="59"/>
      <c r="AJ214" s="60"/>
      <c r="AK214" s="62"/>
      <c r="AL214" s="62"/>
      <c r="AM214" s="62"/>
      <c r="AN214" s="62"/>
      <c r="AO214" s="62"/>
      <c r="AP214" s="62"/>
      <c r="AQ214" s="63"/>
      <c r="AR214" s="62"/>
      <c r="AS214" s="62"/>
      <c r="AT214" s="63"/>
      <c r="AU214" s="59"/>
      <c r="AV214" s="59"/>
      <c r="AW214" s="59"/>
      <c r="AX214" s="59"/>
      <c r="AY214" s="59"/>
      <c r="AZ214" s="59"/>
      <c r="BA214" s="60"/>
      <c r="BB214" s="64"/>
      <c r="BC214" s="64"/>
      <c r="BD214" s="59"/>
      <c r="BE214" s="59"/>
      <c r="BF214" s="59"/>
      <c r="BG214" s="59"/>
      <c r="BH214" s="59"/>
      <c r="BI214" s="59"/>
      <c r="BJ214" s="59"/>
      <c r="BK214" s="59"/>
      <c r="BL214" s="57"/>
      <c r="BM214" s="57"/>
      <c r="BN214" s="57"/>
      <c r="BO214" s="57"/>
      <c r="BP214" s="57"/>
      <c r="BQ214" s="57"/>
      <c r="BR214" s="57"/>
      <c r="BS214" s="57"/>
      <c r="BT214" s="57"/>
      <c r="BU214" s="57"/>
      <c r="BV214" s="57"/>
      <c r="BW214" s="57"/>
      <c r="BX214" s="57"/>
      <c r="CA214" s="57"/>
      <c r="CB214" s="57"/>
      <c r="CC214" s="57"/>
      <c r="CD214" s="57"/>
      <c r="CE214" s="57"/>
      <c r="CF214" s="57"/>
      <c r="CG214" s="57"/>
      <c r="CH214" s="57"/>
      <c r="CI214" s="57"/>
      <c r="CJ214" s="57"/>
      <c r="CK214" s="57"/>
      <c r="CL214" s="57"/>
      <c r="CP214"/>
      <c r="CQ214"/>
      <c r="CR214"/>
      <c r="CS214"/>
      <c r="CT214"/>
      <c r="CU214"/>
      <c r="CV214"/>
      <c r="CW214"/>
      <c r="CX214"/>
      <c r="CY214"/>
      <c r="CZ214"/>
      <c r="EM214" s="57"/>
      <c r="EN214" s="57"/>
      <c r="EO214" s="57"/>
      <c r="EP214" s="57"/>
      <c r="EQ214" s="57"/>
      <c r="ER214" s="57"/>
      <c r="ES214" s="57"/>
      <c r="ET214" s="57"/>
      <c r="EU214" s="57"/>
      <c r="EV214" s="57"/>
      <c r="EW214" s="57"/>
      <c r="FG214" s="65"/>
      <c r="FH214" s="65"/>
      <c r="FL214" s="57"/>
      <c r="FX214" s="57"/>
      <c r="FY214" s="57"/>
      <c r="FZ214" s="57"/>
      <c r="GA214" s="66"/>
      <c r="GB214" s="66"/>
      <c r="GE214" s="66"/>
      <c r="GG214" s="57"/>
    </row>
    <row r="215" spans="1:189" s="56" customFormat="1" ht="18" customHeight="1" x14ac:dyDescent="0.3">
      <c r="A215" s="56" t="s">
        <v>1053</v>
      </c>
      <c r="B215" s="56" t="s">
        <v>1021</v>
      </c>
      <c r="C215" s="63">
        <v>875</v>
      </c>
      <c r="D215" s="57">
        <v>7</v>
      </c>
      <c r="E215" s="56">
        <f t="shared" si="3"/>
        <v>1148.1500000000001</v>
      </c>
      <c r="F215" s="68">
        <v>67.736349446080965</v>
      </c>
      <c r="G215" s="68">
        <v>0.32339385192648767</v>
      </c>
      <c r="H215" s="68">
        <v>17.061419130093469</v>
      </c>
      <c r="I215" s="68">
        <v>3.982826095346585</v>
      </c>
      <c r="J215" s="68">
        <v>0.10245261932137677</v>
      </c>
      <c r="K215" s="68">
        <v>0.55182467409205183</v>
      </c>
      <c r="L215" s="68">
        <v>2.4205186480180245</v>
      </c>
      <c r="M215" s="68">
        <v>3.8848425462967549</v>
      </c>
      <c r="N215" s="68">
        <v>3.6397109475167064</v>
      </c>
      <c r="O215" s="58"/>
      <c r="P215" s="68">
        <v>0.22422053021493377</v>
      </c>
      <c r="Q215" s="58">
        <v>10.4</v>
      </c>
      <c r="S215" s="70">
        <v>42.250999999999998</v>
      </c>
      <c r="T215" s="70">
        <v>2.3130000000000002</v>
      </c>
      <c r="U215" s="70">
        <v>11.462</v>
      </c>
      <c r="V215" s="70">
        <v>15.837</v>
      </c>
      <c r="W215" s="70">
        <v>0.35299999999999998</v>
      </c>
      <c r="X215" s="70">
        <v>11.17</v>
      </c>
      <c r="Y215" s="70">
        <v>10.696</v>
      </c>
      <c r="Z215" s="70">
        <v>2.1539999999999999</v>
      </c>
      <c r="AA215" s="70">
        <v>0.86099999999999999</v>
      </c>
      <c r="AB215" s="70">
        <v>6.0000000000000001E-3</v>
      </c>
      <c r="AD215" s="59"/>
      <c r="AE215" s="60"/>
      <c r="AF215" s="61"/>
      <c r="AG215" s="59"/>
      <c r="AH215" s="59"/>
      <c r="AI215" s="59"/>
      <c r="AJ215" s="60"/>
      <c r="AK215" s="62"/>
      <c r="AL215" s="62"/>
      <c r="AM215" s="62"/>
      <c r="AN215" s="62"/>
      <c r="AO215" s="62"/>
      <c r="AP215" s="62"/>
      <c r="AQ215" s="63"/>
      <c r="AR215" s="62"/>
      <c r="AS215" s="62"/>
      <c r="AT215" s="63"/>
      <c r="AU215" s="59"/>
      <c r="AV215" s="59"/>
      <c r="AW215" s="59"/>
      <c r="AX215" s="59"/>
      <c r="AY215" s="59"/>
      <c r="AZ215" s="59"/>
      <c r="BA215" s="60"/>
      <c r="BB215" s="64"/>
      <c r="BC215" s="64"/>
      <c r="BD215" s="59"/>
      <c r="BE215" s="59"/>
      <c r="BF215" s="59"/>
      <c r="BG215" s="59"/>
      <c r="BH215" s="59"/>
      <c r="BI215" s="59"/>
      <c r="BJ215" s="59"/>
      <c r="BK215" s="59"/>
      <c r="BL215" s="57"/>
      <c r="BM215" s="57"/>
      <c r="BN215" s="57"/>
      <c r="BO215" s="57"/>
      <c r="BP215" s="57"/>
      <c r="BQ215" s="57"/>
      <c r="BR215" s="57"/>
      <c r="BS215" s="57"/>
      <c r="BT215" s="57"/>
      <c r="BU215" s="57"/>
      <c r="BV215" s="57"/>
      <c r="BW215" s="57"/>
      <c r="BX215" s="57"/>
      <c r="CA215" s="57"/>
      <c r="CB215" s="57"/>
      <c r="CC215" s="57"/>
      <c r="CD215" s="57"/>
      <c r="CE215" s="57"/>
      <c r="CF215" s="57"/>
      <c r="CG215" s="57"/>
      <c r="CH215" s="57"/>
      <c r="CI215" s="57"/>
      <c r="CJ215" s="57"/>
      <c r="CK215" s="57"/>
      <c r="CL215" s="57"/>
      <c r="CP215"/>
      <c r="CQ215"/>
      <c r="CR215"/>
      <c r="CS215"/>
      <c r="CT215"/>
      <c r="CU215"/>
      <c r="CV215"/>
      <c r="CW215"/>
      <c r="CX215"/>
      <c r="CY215"/>
      <c r="CZ215"/>
      <c r="EM215" s="57"/>
      <c r="EN215" s="57"/>
      <c r="EO215" s="57"/>
      <c r="EP215" s="57"/>
      <c r="EQ215" s="57"/>
      <c r="ER215" s="57"/>
      <c r="ES215" s="57"/>
      <c r="ET215" s="57"/>
      <c r="EU215" s="57"/>
      <c r="EV215" s="57"/>
      <c r="EW215" s="57"/>
      <c r="FG215" s="65"/>
      <c r="FH215" s="65"/>
      <c r="FL215" s="57"/>
      <c r="FX215" s="57"/>
      <c r="FY215" s="57"/>
      <c r="FZ215" s="57"/>
      <c r="GA215" s="66"/>
      <c r="GB215" s="66"/>
      <c r="GE215" s="66"/>
      <c r="GG215" s="57"/>
    </row>
    <row r="216" spans="1:189" s="56" customFormat="1" ht="18" customHeight="1" x14ac:dyDescent="0.3">
      <c r="A216" s="56" t="s">
        <v>1053</v>
      </c>
      <c r="B216" s="56" t="s">
        <v>1021</v>
      </c>
      <c r="C216" s="63">
        <v>850</v>
      </c>
      <c r="D216" s="57">
        <v>7</v>
      </c>
      <c r="E216" s="56">
        <f t="shared" si="3"/>
        <v>1123.1500000000001</v>
      </c>
      <c r="F216" s="68">
        <v>70.263411512497001</v>
      </c>
      <c r="G216" s="68">
        <v>0.22032081187079244</v>
      </c>
      <c r="H216" s="68">
        <v>15.845513325232664</v>
      </c>
      <c r="I216" s="68">
        <v>2.4702185434458599</v>
      </c>
      <c r="J216" s="68">
        <v>6.9390877162980827E-2</v>
      </c>
      <c r="K216" s="68">
        <v>0.50218456687688839</v>
      </c>
      <c r="L216" s="68">
        <v>2.1026144849966664</v>
      </c>
      <c r="M216" s="68">
        <v>4.2559502291494926</v>
      </c>
      <c r="N216" s="68">
        <v>4.050667607382306</v>
      </c>
      <c r="O216" s="58"/>
      <c r="P216" s="68">
        <v>0.14477891830633047</v>
      </c>
      <c r="Q216" s="58">
        <v>9.73</v>
      </c>
      <c r="S216" s="70">
        <v>41.226611111111112</v>
      </c>
      <c r="T216" s="70">
        <v>2.5054444444444446</v>
      </c>
      <c r="U216" s="70">
        <v>11.666833333333333</v>
      </c>
      <c r="V216" s="70">
        <v>14.849333333333334</v>
      </c>
      <c r="W216" s="70">
        <v>0.38711111111111113</v>
      </c>
      <c r="X216" s="70">
        <v>11.400388888888887</v>
      </c>
      <c r="Y216" s="70">
        <v>10.075499999999998</v>
      </c>
      <c r="Z216" s="70">
        <v>2.4573333333333331</v>
      </c>
      <c r="AA216" s="70">
        <v>0.76983333333333337</v>
      </c>
      <c r="AB216" s="70">
        <v>2.9444444444444444E-3</v>
      </c>
      <c r="AD216" s="59"/>
      <c r="AE216" s="60"/>
      <c r="AF216" s="61"/>
      <c r="AG216" s="59"/>
      <c r="AH216" s="59"/>
      <c r="AI216" s="59"/>
      <c r="AJ216" s="60"/>
      <c r="AK216" s="62"/>
      <c r="AL216" s="62"/>
      <c r="AM216" s="62"/>
      <c r="AN216" s="62"/>
      <c r="AO216" s="62"/>
      <c r="AP216" s="62"/>
      <c r="AQ216" s="63"/>
      <c r="AR216" s="62"/>
      <c r="AS216" s="62"/>
      <c r="AT216" s="63"/>
      <c r="AU216" s="59"/>
      <c r="AV216" s="59"/>
      <c r="AW216" s="59"/>
      <c r="AX216" s="59"/>
      <c r="AY216" s="59"/>
      <c r="AZ216" s="59"/>
      <c r="BA216" s="60"/>
      <c r="BB216" s="64"/>
      <c r="BC216" s="64"/>
      <c r="BD216" s="59"/>
      <c r="BE216" s="59"/>
      <c r="BF216" s="59"/>
      <c r="BG216" s="59"/>
      <c r="BH216" s="59"/>
      <c r="BI216" s="59"/>
      <c r="BJ216" s="59"/>
      <c r="BK216" s="59"/>
      <c r="BL216" s="57"/>
      <c r="BM216" s="57"/>
      <c r="BN216" s="57"/>
      <c r="BO216" s="57"/>
      <c r="BP216" s="57"/>
      <c r="BQ216" s="57"/>
      <c r="BR216" s="57"/>
      <c r="BS216" s="57"/>
      <c r="BT216" s="57"/>
      <c r="BU216" s="57"/>
      <c r="BV216" s="57"/>
      <c r="BW216" s="57"/>
      <c r="BX216" s="57"/>
      <c r="CA216" s="57"/>
      <c r="CB216" s="57"/>
      <c r="CC216" s="57"/>
      <c r="CD216" s="57"/>
      <c r="CE216" s="57"/>
      <c r="CF216" s="57"/>
      <c r="CG216" s="57"/>
      <c r="CH216" s="57"/>
      <c r="CI216" s="57"/>
      <c r="CJ216" s="57"/>
      <c r="CK216" s="57"/>
      <c r="CL216" s="57"/>
      <c r="CP216"/>
      <c r="CQ216"/>
      <c r="CR216"/>
      <c r="CS216"/>
      <c r="CT216"/>
      <c r="CU216"/>
      <c r="CV216"/>
      <c r="CW216"/>
      <c r="CX216"/>
      <c r="CY216"/>
      <c r="CZ216"/>
      <c r="EM216" s="57"/>
      <c r="EN216" s="57"/>
      <c r="EO216" s="57"/>
      <c r="EP216" s="57"/>
      <c r="EQ216" s="57"/>
      <c r="ER216" s="57"/>
      <c r="ES216" s="57"/>
      <c r="ET216" s="57"/>
      <c r="EU216" s="57"/>
      <c r="EV216" s="57"/>
      <c r="EW216" s="57"/>
      <c r="FG216" s="65"/>
      <c r="FH216" s="65"/>
      <c r="FL216" s="57"/>
      <c r="FX216" s="57"/>
      <c r="FY216" s="57"/>
      <c r="FZ216" s="57"/>
      <c r="GA216" s="66"/>
      <c r="GB216" s="66"/>
      <c r="GE216" s="66"/>
      <c r="GG216" s="57"/>
    </row>
    <row r="217" spans="1:189" s="56" customFormat="1" ht="18" customHeight="1" x14ac:dyDescent="0.3">
      <c r="A217" s="56" t="s">
        <v>1053</v>
      </c>
      <c r="B217" s="56" t="s">
        <v>1021</v>
      </c>
      <c r="C217" s="63">
        <v>825</v>
      </c>
      <c r="D217" s="57">
        <v>7</v>
      </c>
      <c r="E217" s="56">
        <f t="shared" si="3"/>
        <v>1098.1500000000001</v>
      </c>
      <c r="F217" s="68">
        <v>70.499052199230562</v>
      </c>
      <c r="G217" s="68">
        <v>0.23043260353129902</v>
      </c>
      <c r="H217" s="68">
        <v>16.632415962887226</v>
      </c>
      <c r="I217" s="68">
        <v>2.7158119662517226</v>
      </c>
      <c r="J217" s="68">
        <v>0.10823992193151948</v>
      </c>
      <c r="K217" s="68">
        <v>0.36006946940984458</v>
      </c>
      <c r="L217" s="68">
        <v>1.8938486983387923</v>
      </c>
      <c r="M217" s="68">
        <v>3.5947659664767824</v>
      </c>
      <c r="N217" s="68">
        <v>3.7350830161742459</v>
      </c>
      <c r="O217" s="58"/>
      <c r="P217" s="68">
        <v>0.15062761058306778</v>
      </c>
      <c r="Q217" s="58">
        <v>10.45</v>
      </c>
      <c r="S217" s="70">
        <v>41.564833333333333</v>
      </c>
      <c r="T217" s="70">
        <v>2.822222222222222</v>
      </c>
      <c r="U217" s="70">
        <v>12.003055555555557</v>
      </c>
      <c r="V217" s="70">
        <v>15.876888888888892</v>
      </c>
      <c r="W217" s="70">
        <v>0.34438888888888886</v>
      </c>
      <c r="X217" s="70">
        <v>11.099499999999999</v>
      </c>
      <c r="Y217" s="70">
        <v>10.182166666666667</v>
      </c>
      <c r="Z217" s="70">
        <v>2.2219999999999995</v>
      </c>
      <c r="AA217" s="70">
        <v>0.77661111111111103</v>
      </c>
      <c r="AB217" s="70">
        <v>1.9222222222222227E-2</v>
      </c>
      <c r="AD217" s="59"/>
      <c r="AE217" s="60"/>
      <c r="AF217" s="61"/>
      <c r="AG217" s="59"/>
      <c r="AH217" s="59"/>
      <c r="AI217" s="59"/>
      <c r="AJ217" s="60"/>
      <c r="AK217" s="62"/>
      <c r="AL217" s="62"/>
      <c r="AM217" s="62"/>
      <c r="AN217" s="62"/>
      <c r="AO217" s="62"/>
      <c r="AP217" s="62"/>
      <c r="AQ217" s="63"/>
      <c r="AR217" s="62"/>
      <c r="AS217" s="62"/>
      <c r="AT217" s="63"/>
      <c r="AU217" s="59"/>
      <c r="AV217" s="59"/>
      <c r="AW217" s="59"/>
      <c r="AX217" s="59"/>
      <c r="AY217" s="59"/>
      <c r="AZ217" s="59"/>
      <c r="BA217" s="60"/>
      <c r="BB217" s="64"/>
      <c r="BC217" s="64"/>
      <c r="BD217" s="59"/>
      <c r="BE217" s="59"/>
      <c r="BF217" s="59"/>
      <c r="BG217" s="59"/>
      <c r="BH217" s="59"/>
      <c r="BI217" s="59"/>
      <c r="BJ217" s="59"/>
      <c r="BK217" s="59"/>
      <c r="BL217" s="57"/>
      <c r="BM217" s="57"/>
      <c r="BN217" s="57"/>
      <c r="BO217" s="57"/>
      <c r="BP217" s="57"/>
      <c r="BQ217" s="57"/>
      <c r="BR217" s="57"/>
      <c r="BS217" s="57"/>
      <c r="BT217" s="57"/>
      <c r="BU217" s="57"/>
      <c r="BV217" s="57"/>
      <c r="BW217" s="57"/>
      <c r="BX217" s="57"/>
      <c r="CA217" s="57"/>
      <c r="CB217" s="57"/>
      <c r="CC217" s="57"/>
      <c r="CD217" s="57"/>
      <c r="CE217" s="57"/>
      <c r="CF217" s="57"/>
      <c r="CG217" s="57"/>
      <c r="CH217" s="57"/>
      <c r="CI217" s="57"/>
      <c r="CJ217" s="57"/>
      <c r="CK217" s="57"/>
      <c r="CL217" s="57"/>
      <c r="CP217"/>
      <c r="CQ217"/>
      <c r="CR217"/>
      <c r="CS217"/>
      <c r="CT217"/>
      <c r="CU217"/>
      <c r="CV217"/>
      <c r="CW217"/>
      <c r="CX217"/>
      <c r="CY217"/>
      <c r="CZ217"/>
      <c r="EM217" s="57"/>
      <c r="EN217" s="57"/>
      <c r="EO217" s="57"/>
      <c r="EP217" s="57"/>
      <c r="EQ217" s="57"/>
      <c r="ER217" s="57"/>
      <c r="ES217" s="57"/>
      <c r="ET217" s="57"/>
      <c r="EU217" s="57"/>
      <c r="EV217" s="57"/>
      <c r="EW217" s="57"/>
      <c r="FG217" s="65"/>
      <c r="FH217" s="65"/>
      <c r="FL217" s="57"/>
      <c r="FX217" s="57"/>
      <c r="FY217" s="57"/>
      <c r="FZ217" s="57"/>
      <c r="GA217" s="66"/>
      <c r="GB217" s="66"/>
      <c r="GE217" s="66"/>
      <c r="GG217" s="57"/>
    </row>
    <row r="218" spans="1:189" s="56" customFormat="1" ht="18" customHeight="1" x14ac:dyDescent="0.3">
      <c r="A218" s="56" t="s">
        <v>1053</v>
      </c>
      <c r="B218" s="56" t="s">
        <v>1021</v>
      </c>
      <c r="C218" s="57">
        <v>875</v>
      </c>
      <c r="D218" s="57">
        <v>7</v>
      </c>
      <c r="E218" s="56">
        <f t="shared" si="3"/>
        <v>1148.1500000000001</v>
      </c>
      <c r="F218" s="68">
        <v>70.679437499999992</v>
      </c>
      <c r="G218" s="68">
        <v>0.29981250000000004</v>
      </c>
      <c r="H218" s="68">
        <v>15.856624999999999</v>
      </c>
      <c r="I218" s="68">
        <v>2.3705000000000003</v>
      </c>
      <c r="J218" s="68">
        <v>7.5624999999999998E-2</v>
      </c>
      <c r="K218" s="68">
        <v>0.46337499999999993</v>
      </c>
      <c r="L218" s="68">
        <v>2.0449374999999996</v>
      </c>
      <c r="M218" s="68">
        <v>3.9188125</v>
      </c>
      <c r="N218" s="68">
        <v>4.0851875</v>
      </c>
      <c r="O218" s="58"/>
      <c r="P218" s="68">
        <v>0.10956250000000001</v>
      </c>
      <c r="Q218" s="58">
        <v>10.32</v>
      </c>
      <c r="S218" s="70">
        <v>41.779176470588233</v>
      </c>
      <c r="T218" s="70">
        <v>2.6828823529411765</v>
      </c>
      <c r="U218" s="70">
        <v>12.231941176470588</v>
      </c>
      <c r="V218" s="70">
        <v>15.170411764705886</v>
      </c>
      <c r="W218" s="70">
        <v>0.36964705882352938</v>
      </c>
      <c r="X218" s="70">
        <v>11.269058823529413</v>
      </c>
      <c r="Y218" s="70">
        <v>9.9006470588235302</v>
      </c>
      <c r="Z218" s="70">
        <v>2.4345882352941177</v>
      </c>
      <c r="AA218" s="70">
        <v>0.80247058823529405</v>
      </c>
      <c r="AB218" s="70">
        <v>7.2941176470588242E-3</v>
      </c>
      <c r="AD218" s="59"/>
      <c r="AE218" s="60"/>
      <c r="AF218" s="61"/>
      <c r="AG218" s="59"/>
      <c r="AH218" s="59"/>
      <c r="AI218" s="59"/>
      <c r="AJ218" s="60"/>
      <c r="AK218" s="62"/>
      <c r="AL218" s="62"/>
      <c r="AM218" s="62"/>
      <c r="AN218" s="62"/>
      <c r="AO218" s="62"/>
      <c r="AP218" s="62"/>
      <c r="AQ218" s="63"/>
      <c r="AR218" s="62"/>
      <c r="AS218" s="62"/>
      <c r="AT218" s="63"/>
      <c r="AU218" s="59"/>
      <c r="AV218" s="59"/>
      <c r="AW218" s="59"/>
      <c r="AX218" s="59"/>
      <c r="AY218" s="59"/>
      <c r="AZ218" s="59"/>
      <c r="BA218" s="60"/>
      <c r="BB218" s="64"/>
      <c r="BC218" s="64"/>
      <c r="BD218" s="59"/>
      <c r="BE218" s="59"/>
      <c r="BF218" s="59"/>
      <c r="BG218" s="59"/>
      <c r="BH218" s="59"/>
      <c r="BI218" s="59"/>
      <c r="BJ218" s="59"/>
      <c r="BK218" s="59"/>
      <c r="BL218" s="57"/>
      <c r="BM218" s="57"/>
      <c r="BN218" s="57"/>
      <c r="BO218" s="57"/>
      <c r="BP218" s="57"/>
      <c r="BQ218" s="57"/>
      <c r="BR218" s="57"/>
      <c r="BS218" s="57"/>
      <c r="BT218" s="57"/>
      <c r="BU218" s="57"/>
      <c r="BV218" s="57"/>
      <c r="BW218" s="57"/>
      <c r="BX218" s="57"/>
      <c r="CA218" s="57"/>
      <c r="CB218" s="57"/>
      <c r="CC218" s="57"/>
      <c r="CD218" s="57"/>
      <c r="CE218" s="57"/>
      <c r="CF218" s="57"/>
      <c r="CG218" s="57"/>
      <c r="CH218" s="57"/>
      <c r="CI218" s="57"/>
      <c r="CJ218" s="57"/>
      <c r="CK218" s="57"/>
      <c r="CL218" s="57"/>
      <c r="CP218"/>
      <c r="CQ218"/>
      <c r="CR218"/>
      <c r="CS218"/>
      <c r="CT218"/>
      <c r="CU218"/>
      <c r="CV218"/>
      <c r="CW218"/>
      <c r="CX218"/>
      <c r="CY218"/>
      <c r="CZ218"/>
      <c r="EM218" s="57"/>
      <c r="EN218" s="57"/>
      <c r="EO218" s="57"/>
      <c r="EP218" s="57"/>
      <c r="EQ218" s="57"/>
      <c r="ER218" s="57"/>
      <c r="ES218" s="57"/>
      <c r="ET218" s="57"/>
      <c r="EU218" s="57"/>
      <c r="EV218" s="57"/>
      <c r="EW218" s="57"/>
      <c r="FG218" s="65"/>
      <c r="FH218" s="65"/>
      <c r="FL218" s="57"/>
      <c r="FX218" s="57"/>
      <c r="FY218" s="57"/>
      <c r="FZ218" s="57"/>
      <c r="GA218" s="66"/>
      <c r="GB218" s="66"/>
      <c r="GE218" s="66"/>
      <c r="GG218" s="57"/>
    </row>
    <row r="219" spans="1:189" s="56" customFormat="1" ht="18" customHeight="1" x14ac:dyDescent="0.3">
      <c r="A219" s="56" t="s">
        <v>1053</v>
      </c>
      <c r="B219" s="56" t="s">
        <v>1021</v>
      </c>
      <c r="C219" s="57">
        <v>850</v>
      </c>
      <c r="D219" s="57">
        <v>7</v>
      </c>
      <c r="E219" s="56">
        <f t="shared" si="3"/>
        <v>1123.1500000000001</v>
      </c>
      <c r="F219" s="68">
        <v>71.63266666666668</v>
      </c>
      <c r="G219" s="68">
        <v>0.35466666666666669</v>
      </c>
      <c r="H219" s="68">
        <v>15.422166666666667</v>
      </c>
      <c r="I219" s="68">
        <v>1.9115000000000002</v>
      </c>
      <c r="J219" s="68">
        <v>2.9500000000000002E-2</v>
      </c>
      <c r="K219" s="68">
        <v>0.41733333333333333</v>
      </c>
      <c r="L219" s="68">
        <v>1.9320000000000002</v>
      </c>
      <c r="M219" s="68">
        <v>3.6160000000000001</v>
      </c>
      <c r="N219" s="68">
        <v>4.3184999999999993</v>
      </c>
      <c r="O219" s="58"/>
      <c r="P219" s="68">
        <v>0.23900000000000002</v>
      </c>
      <c r="Q219" s="58">
        <v>10.62</v>
      </c>
      <c r="S219" s="70">
        <v>42.704785714285713</v>
      </c>
      <c r="T219" s="70">
        <v>2.2323571428571429</v>
      </c>
      <c r="U219" s="70">
        <v>11.326142857142859</v>
      </c>
      <c r="V219" s="70">
        <v>14.870357142857143</v>
      </c>
      <c r="W219" s="70">
        <v>0.39164285714285718</v>
      </c>
      <c r="X219" s="70">
        <v>11.830357142857144</v>
      </c>
      <c r="Y219" s="70">
        <v>10.060785714285712</v>
      </c>
      <c r="Z219" s="70">
        <v>2.2760000000000002</v>
      </c>
      <c r="AA219" s="70">
        <v>0.80378571428571444</v>
      </c>
      <c r="AB219" s="70">
        <v>1.2785714285714287E-2</v>
      </c>
      <c r="AD219" s="59"/>
      <c r="AE219" s="60"/>
      <c r="AF219" s="61"/>
      <c r="AG219" s="59"/>
      <c r="AH219" s="59"/>
      <c r="AI219" s="59"/>
      <c r="AJ219" s="60"/>
      <c r="AK219" s="62"/>
      <c r="AL219" s="62"/>
      <c r="AM219" s="62"/>
      <c r="AN219" s="62"/>
      <c r="AO219" s="62"/>
      <c r="AP219" s="62"/>
      <c r="AQ219" s="63"/>
      <c r="AR219" s="62"/>
      <c r="AS219" s="62"/>
      <c r="AT219" s="63"/>
      <c r="AU219" s="59"/>
      <c r="AV219" s="59"/>
      <c r="AW219" s="59"/>
      <c r="AX219" s="59"/>
      <c r="AY219" s="59"/>
      <c r="AZ219" s="59"/>
      <c r="BA219" s="60"/>
      <c r="BB219" s="64"/>
      <c r="BC219" s="64"/>
      <c r="BD219" s="59"/>
      <c r="BE219" s="59"/>
      <c r="BF219" s="59"/>
      <c r="BG219" s="59"/>
      <c r="BH219" s="59"/>
      <c r="BI219" s="59"/>
      <c r="BJ219" s="59"/>
      <c r="BK219" s="59"/>
      <c r="BL219" s="57"/>
      <c r="BM219" s="57"/>
      <c r="BN219" s="57"/>
      <c r="BO219" s="57"/>
      <c r="BP219" s="57"/>
      <c r="BQ219" s="57"/>
      <c r="BR219" s="57"/>
      <c r="BS219" s="57"/>
      <c r="BT219" s="57"/>
      <c r="BU219" s="57"/>
      <c r="BV219" s="57"/>
      <c r="BW219" s="57"/>
      <c r="BX219" s="57"/>
      <c r="CA219" s="57"/>
      <c r="CB219" s="57"/>
      <c r="CC219" s="57"/>
      <c r="CD219" s="57"/>
      <c r="CE219" s="57"/>
      <c r="CF219" s="57"/>
      <c r="CG219" s="57"/>
      <c r="CH219" s="57"/>
      <c r="CI219" s="57"/>
      <c r="CJ219" s="57"/>
      <c r="CK219" s="57"/>
      <c r="CL219" s="57"/>
      <c r="CP219"/>
      <c r="CQ219"/>
      <c r="CR219"/>
      <c r="CS219"/>
      <c r="CT219"/>
      <c r="CU219"/>
      <c r="CV219"/>
      <c r="CW219"/>
      <c r="CX219"/>
      <c r="CY219"/>
      <c r="CZ219"/>
      <c r="EM219" s="57"/>
      <c r="EN219" s="57"/>
      <c r="EO219" s="57"/>
      <c r="EP219" s="57"/>
      <c r="EQ219" s="57"/>
      <c r="ER219" s="57"/>
      <c r="ES219" s="57"/>
      <c r="ET219" s="57"/>
      <c r="EU219" s="57"/>
      <c r="EV219" s="57"/>
      <c r="EW219" s="57"/>
      <c r="FG219" s="65"/>
      <c r="FH219" s="65"/>
      <c r="FL219" s="57"/>
      <c r="FX219" s="57"/>
      <c r="FY219" s="57"/>
      <c r="FZ219" s="57"/>
      <c r="GA219" s="66"/>
      <c r="GB219" s="66"/>
      <c r="GE219" s="66"/>
      <c r="GG219" s="57"/>
    </row>
    <row r="220" spans="1:189" s="56" customFormat="1" ht="18" customHeight="1" x14ac:dyDescent="0.3">
      <c r="A220" s="56" t="s">
        <v>1053</v>
      </c>
      <c r="B220" s="56" t="s">
        <v>1021</v>
      </c>
      <c r="C220" s="57">
        <v>925</v>
      </c>
      <c r="D220" s="57">
        <v>7</v>
      </c>
      <c r="E220" s="56">
        <f t="shared" si="3"/>
        <v>1198.1500000000001</v>
      </c>
      <c r="F220" s="68">
        <v>71.383384615384614</v>
      </c>
      <c r="G220" s="68">
        <v>0.32353846153846155</v>
      </c>
      <c r="H220" s="68">
        <v>15.277230769230771</v>
      </c>
      <c r="I220" s="68">
        <v>1.4333846153846155</v>
      </c>
      <c r="J220" s="68">
        <v>0.10353846153846152</v>
      </c>
      <c r="K220" s="68">
        <v>0.77246153846153842</v>
      </c>
      <c r="L220" s="68">
        <v>1.8055384615384613</v>
      </c>
      <c r="M220" s="68">
        <v>3.9002307692307698</v>
      </c>
      <c r="N220" s="68">
        <v>4.7505384615384623</v>
      </c>
      <c r="O220" s="58"/>
      <c r="P220" s="68">
        <v>0.15569230769230769</v>
      </c>
      <c r="Q220" s="58">
        <v>10.1</v>
      </c>
      <c r="S220" s="70">
        <v>43.174488807333333</v>
      </c>
      <c r="T220" s="70">
        <v>3.0675477777777784</v>
      </c>
      <c r="U220" s="70">
        <v>11.846562622222223</v>
      </c>
      <c r="V220" s="70">
        <v>10.417949733333334</v>
      </c>
      <c r="W220" s="70">
        <v>0.34817159999999997</v>
      </c>
      <c r="X220" s="70">
        <v>13.846620666666668</v>
      </c>
      <c r="Y220" s="70">
        <v>10.435237244444446</v>
      </c>
      <c r="Z220" s="70">
        <v>2.6600242666666669</v>
      </c>
      <c r="AA220" s="70">
        <v>0.89996417777777771</v>
      </c>
      <c r="AB220" s="70">
        <v>8.1087999999999993E-3</v>
      </c>
      <c r="AD220" s="59"/>
      <c r="AE220" s="60"/>
      <c r="AF220" s="61"/>
      <c r="AG220" s="59"/>
      <c r="AH220" s="59"/>
      <c r="AI220" s="59"/>
      <c r="AJ220" s="60"/>
      <c r="AK220" s="62"/>
      <c r="AL220" s="62"/>
      <c r="AM220" s="62"/>
      <c r="AN220" s="62"/>
      <c r="AO220" s="62"/>
      <c r="AP220" s="62"/>
      <c r="AQ220" s="63"/>
      <c r="AR220" s="62"/>
      <c r="AS220" s="62"/>
      <c r="AT220" s="63"/>
      <c r="AU220" s="59"/>
      <c r="AV220" s="59"/>
      <c r="AW220" s="59"/>
      <c r="AX220" s="59"/>
      <c r="AY220" s="59"/>
      <c r="AZ220" s="59"/>
      <c r="BA220" s="60"/>
      <c r="BB220" s="64"/>
      <c r="BC220" s="64"/>
      <c r="BD220" s="59"/>
      <c r="BE220" s="59"/>
      <c r="BF220" s="59"/>
      <c r="BG220" s="59"/>
      <c r="BH220" s="59"/>
      <c r="BI220" s="59"/>
      <c r="BJ220" s="59"/>
      <c r="BK220" s="59"/>
      <c r="BL220" s="57"/>
      <c r="BM220" s="57"/>
      <c r="BN220" s="57"/>
      <c r="BO220" s="57"/>
      <c r="BP220" s="57"/>
      <c r="BQ220" s="57"/>
      <c r="BR220" s="57"/>
      <c r="BS220" s="57"/>
      <c r="BT220" s="57"/>
      <c r="BU220" s="57"/>
      <c r="BV220" s="57"/>
      <c r="BW220" s="57"/>
      <c r="BX220" s="57"/>
      <c r="CA220" s="57"/>
      <c r="CB220" s="57"/>
      <c r="CC220" s="57"/>
      <c r="CD220" s="57"/>
      <c r="CE220" s="57"/>
      <c r="CF220" s="57"/>
      <c r="CG220" s="57"/>
      <c r="CH220" s="57"/>
      <c r="CI220" s="57"/>
      <c r="CJ220" s="57"/>
      <c r="CK220" s="57"/>
      <c r="CL220" s="57"/>
      <c r="CP220"/>
      <c r="CQ220"/>
      <c r="CR220"/>
      <c r="CS220"/>
      <c r="CT220"/>
      <c r="CU220"/>
      <c r="CV220"/>
      <c r="CW220"/>
      <c r="CX220"/>
      <c r="CY220"/>
      <c r="CZ220"/>
      <c r="EM220" s="57"/>
      <c r="EN220" s="57"/>
      <c r="EO220" s="57"/>
      <c r="EP220" s="57"/>
      <c r="EQ220" s="57"/>
      <c r="ER220" s="57"/>
      <c r="ES220" s="57"/>
      <c r="ET220" s="57"/>
      <c r="EU220" s="57"/>
      <c r="EV220" s="57"/>
      <c r="EW220" s="57"/>
      <c r="FG220" s="65"/>
      <c r="FH220" s="65"/>
      <c r="FL220" s="57"/>
      <c r="FX220" s="57"/>
      <c r="FY220" s="57"/>
      <c r="FZ220" s="57"/>
      <c r="GA220" s="66"/>
      <c r="GB220" s="66"/>
      <c r="GE220" s="66"/>
      <c r="GG220" s="57"/>
    </row>
    <row r="221" spans="1:189" s="56" customFormat="1" ht="18" customHeight="1" x14ac:dyDescent="0.3">
      <c r="A221" s="56" t="s">
        <v>1053</v>
      </c>
      <c r="B221" s="56" t="s">
        <v>1021</v>
      </c>
      <c r="C221" s="57">
        <v>900</v>
      </c>
      <c r="D221" s="57">
        <v>7</v>
      </c>
      <c r="E221" s="56">
        <f t="shared" si="3"/>
        <v>1173.1500000000001</v>
      </c>
      <c r="F221" s="68">
        <v>72.105671443317235</v>
      </c>
      <c r="G221" s="68">
        <v>0.15317440887637226</v>
      </c>
      <c r="H221" s="68">
        <v>14.85106461128554</v>
      </c>
      <c r="I221" s="68">
        <v>1.6657199201812516</v>
      </c>
      <c r="J221" s="68">
        <v>3.2396485975762751E-2</v>
      </c>
      <c r="K221" s="68">
        <v>0.53579983153492283</v>
      </c>
      <c r="L221" s="68">
        <v>1.4973364005837053</v>
      </c>
      <c r="M221" s="68">
        <v>3.9314404891924939</v>
      </c>
      <c r="N221" s="68">
        <v>4.9865592529518832</v>
      </c>
      <c r="O221" s="58"/>
      <c r="P221" s="68">
        <v>0.10322732932091341</v>
      </c>
      <c r="Q221" s="58">
        <v>10.5</v>
      </c>
      <c r="S221" s="70">
        <v>42.481138421052627</v>
      </c>
      <c r="T221" s="70">
        <v>3.1421578947368416</v>
      </c>
      <c r="U221" s="70">
        <v>12.224526315789474</v>
      </c>
      <c r="V221" s="70">
        <v>11.244789473684209</v>
      </c>
      <c r="W221" s="70">
        <v>0.33889473684210525</v>
      </c>
      <c r="X221" s="70">
        <v>13.290578947368422</v>
      </c>
      <c r="Y221" s="70">
        <v>10.590736842105263</v>
      </c>
      <c r="Z221" s="70">
        <v>2.5126315789473681</v>
      </c>
      <c r="AA221" s="70">
        <v>0.87373684210526315</v>
      </c>
      <c r="AB221" s="70">
        <v>1.0473684210526316E-2</v>
      </c>
      <c r="AD221" s="59"/>
      <c r="AE221" s="60"/>
      <c r="AF221" s="61"/>
      <c r="AG221" s="59"/>
      <c r="AH221" s="59"/>
      <c r="AI221" s="59"/>
      <c r="AJ221" s="60"/>
      <c r="AK221" s="62"/>
      <c r="AL221" s="62"/>
      <c r="AM221" s="62"/>
      <c r="AN221" s="62"/>
      <c r="AO221" s="62"/>
      <c r="AP221" s="62"/>
      <c r="AQ221" s="63"/>
      <c r="AR221" s="62"/>
      <c r="AS221" s="62"/>
      <c r="AT221" s="63"/>
      <c r="AU221" s="59"/>
      <c r="AV221" s="59"/>
      <c r="AW221" s="59"/>
      <c r="AX221" s="59"/>
      <c r="AY221" s="59"/>
      <c r="AZ221" s="59"/>
      <c r="BA221" s="60"/>
      <c r="BB221" s="64"/>
      <c r="BC221" s="64"/>
      <c r="BD221" s="59"/>
      <c r="BE221" s="59"/>
      <c r="BF221" s="59"/>
      <c r="BG221" s="59"/>
      <c r="BH221" s="59"/>
      <c r="BI221" s="59"/>
      <c r="BJ221" s="59"/>
      <c r="BK221" s="59"/>
      <c r="BL221" s="57"/>
      <c r="BM221" s="57"/>
      <c r="BN221" s="57"/>
      <c r="BO221" s="57"/>
      <c r="BP221" s="57"/>
      <c r="BQ221" s="57"/>
      <c r="BR221" s="57"/>
      <c r="BS221" s="57"/>
      <c r="BT221" s="57"/>
      <c r="BU221" s="57"/>
      <c r="BV221" s="57"/>
      <c r="BW221" s="57"/>
      <c r="BX221" s="57"/>
      <c r="CA221" s="57"/>
      <c r="CB221" s="57"/>
      <c r="CC221" s="57"/>
      <c r="CD221" s="57"/>
      <c r="CE221" s="57"/>
      <c r="CF221" s="57"/>
      <c r="CG221" s="57"/>
      <c r="CH221" s="57"/>
      <c r="CI221" s="57"/>
      <c r="CJ221" s="57"/>
      <c r="CK221" s="57"/>
      <c r="CL221" s="57"/>
      <c r="CP221"/>
      <c r="CQ221"/>
      <c r="CR221"/>
      <c r="CS221"/>
      <c r="CT221"/>
      <c r="CU221"/>
      <c r="CV221"/>
      <c r="CW221"/>
      <c r="CX221"/>
      <c r="CY221"/>
      <c r="CZ221"/>
      <c r="EM221" s="57"/>
      <c r="EN221" s="57"/>
      <c r="EO221" s="57"/>
      <c r="EP221" s="57"/>
      <c r="EQ221" s="57"/>
      <c r="ER221" s="57"/>
      <c r="ES221" s="57"/>
      <c r="ET221" s="57"/>
      <c r="EU221" s="57"/>
      <c r="EV221" s="57"/>
      <c r="EW221" s="57"/>
      <c r="FG221" s="65"/>
      <c r="FH221" s="65"/>
      <c r="FL221" s="57"/>
      <c r="FX221" s="57"/>
      <c r="FY221" s="57"/>
      <c r="FZ221" s="57"/>
      <c r="GA221" s="66"/>
      <c r="GB221" s="66"/>
      <c r="GE221" s="66"/>
      <c r="GG221" s="57"/>
    </row>
    <row r="222" spans="1:189" s="56" customFormat="1" ht="18" customHeight="1" x14ac:dyDescent="0.3">
      <c r="A222" s="56" t="s">
        <v>1053</v>
      </c>
      <c r="B222" s="56" t="s">
        <v>1021</v>
      </c>
      <c r="C222" s="57">
        <v>875</v>
      </c>
      <c r="D222" s="57">
        <v>7</v>
      </c>
      <c r="E222" s="56">
        <f t="shared" si="3"/>
        <v>1148.1500000000001</v>
      </c>
      <c r="F222" s="68">
        <v>73.739915784705644</v>
      </c>
      <c r="G222" s="68">
        <v>0.13452381757944967</v>
      </c>
      <c r="H222" s="68">
        <v>14.12195517652259</v>
      </c>
      <c r="I222" s="68">
        <v>1.1750683319371595</v>
      </c>
      <c r="J222" s="68">
        <v>9.694909840722335E-2</v>
      </c>
      <c r="K222" s="68">
        <v>0.4602507702619793</v>
      </c>
      <c r="L222" s="68">
        <v>1.4188071888949421</v>
      </c>
      <c r="M222" s="68">
        <v>3.6366232610477707</v>
      </c>
      <c r="N222" s="68">
        <v>4.9879369147362649</v>
      </c>
      <c r="O222" s="58"/>
      <c r="P222" s="68">
        <v>0.11218153664982874</v>
      </c>
      <c r="Q222" s="58">
        <v>10.61</v>
      </c>
      <c r="S222" s="70">
        <v>42.685739130434776</v>
      </c>
      <c r="T222" s="70">
        <v>3.1393913043478263</v>
      </c>
      <c r="U222" s="70">
        <v>11.956043478260868</v>
      </c>
      <c r="V222" s="70">
        <v>11.576521739130435</v>
      </c>
      <c r="W222" s="70">
        <v>0.34865217391304354</v>
      </c>
      <c r="X222" s="70">
        <v>13.282347826086955</v>
      </c>
      <c r="Y222" s="70">
        <v>10.641782608695651</v>
      </c>
      <c r="Z222" s="70">
        <v>2.442739130434783</v>
      </c>
      <c r="AA222" s="70">
        <v>0.85486956521739121</v>
      </c>
      <c r="AB222" s="70">
        <v>3.9130434782608707E-3</v>
      </c>
      <c r="AD222" s="59"/>
      <c r="AE222" s="60"/>
      <c r="AF222" s="61"/>
      <c r="AG222" s="59"/>
      <c r="AH222" s="59"/>
      <c r="AI222" s="59"/>
      <c r="AJ222" s="60"/>
      <c r="AK222" s="62"/>
      <c r="AL222" s="62"/>
      <c r="AM222" s="62"/>
      <c r="AN222" s="62"/>
      <c r="AO222" s="62"/>
      <c r="AP222" s="62"/>
      <c r="AQ222" s="63"/>
      <c r="AR222" s="62"/>
      <c r="AS222" s="62"/>
      <c r="AT222" s="63"/>
      <c r="AU222" s="59"/>
      <c r="AV222" s="59"/>
      <c r="AW222" s="59"/>
      <c r="AX222" s="59"/>
      <c r="AY222" s="59"/>
      <c r="AZ222" s="59"/>
      <c r="BA222" s="60"/>
      <c r="BB222" s="64"/>
      <c r="BC222" s="64"/>
      <c r="BD222" s="59"/>
      <c r="BE222" s="59"/>
      <c r="BF222" s="59"/>
      <c r="BG222" s="59"/>
      <c r="BH222" s="59"/>
      <c r="BI222" s="59"/>
      <c r="BJ222" s="59"/>
      <c r="BK222" s="59"/>
      <c r="BL222" s="57"/>
      <c r="BM222" s="57"/>
      <c r="BN222" s="57"/>
      <c r="BO222" s="57"/>
      <c r="BP222" s="57"/>
      <c r="BQ222" s="57"/>
      <c r="BR222" s="57"/>
      <c r="BS222" s="57"/>
      <c r="BT222" s="57"/>
      <c r="BU222" s="57"/>
      <c r="BV222" s="57"/>
      <c r="BW222" s="57"/>
      <c r="BX222" s="57"/>
      <c r="CA222" s="57"/>
      <c r="CB222" s="57"/>
      <c r="CC222" s="57"/>
      <c r="CD222" s="57"/>
      <c r="CE222" s="57"/>
      <c r="CF222" s="57"/>
      <c r="CG222" s="57"/>
      <c r="CH222" s="57"/>
      <c r="CI222" s="57"/>
      <c r="CJ222" s="57"/>
      <c r="CK222" s="57"/>
      <c r="CL222" s="57"/>
      <c r="CP222"/>
      <c r="CQ222"/>
      <c r="CR222"/>
      <c r="CS222"/>
      <c r="CT222"/>
      <c r="CU222"/>
      <c r="CV222"/>
      <c r="CW222"/>
      <c r="CX222"/>
      <c r="CY222"/>
      <c r="CZ222"/>
      <c r="EM222" s="57"/>
      <c r="EN222" s="57"/>
      <c r="EO222" s="57"/>
      <c r="EP222" s="57"/>
      <c r="EQ222" s="57"/>
      <c r="ER222" s="57"/>
      <c r="ES222" s="57"/>
      <c r="ET222" s="57"/>
      <c r="EU222" s="57"/>
      <c r="EV222" s="57"/>
      <c r="EW222" s="57"/>
      <c r="FG222" s="65"/>
      <c r="FH222" s="65"/>
      <c r="FL222" s="57"/>
      <c r="FX222" s="57"/>
      <c r="FY222" s="57"/>
      <c r="FZ222" s="57"/>
      <c r="GA222" s="66"/>
      <c r="GB222" s="66"/>
      <c r="GE222" s="66"/>
      <c r="GG222" s="57"/>
    </row>
    <row r="223" spans="1:189" s="56" customFormat="1" ht="18" customHeight="1" x14ac:dyDescent="0.3">
      <c r="A223" s="56" t="s">
        <v>1053</v>
      </c>
      <c r="B223" s="56" t="s">
        <v>1021</v>
      </c>
      <c r="C223" s="57">
        <v>850</v>
      </c>
      <c r="D223" s="57">
        <v>7</v>
      </c>
      <c r="E223" s="56">
        <f t="shared" si="3"/>
        <v>1123.1500000000001</v>
      </c>
      <c r="F223" s="68">
        <v>74.237269538872894</v>
      </c>
      <c r="G223" s="68">
        <v>0.15772292501486113</v>
      </c>
      <c r="H223" s="68">
        <v>13.95522938281972</v>
      </c>
      <c r="I223" s="68">
        <v>1.0557832277302959</v>
      </c>
      <c r="J223" s="68">
        <v>5.3741596482157664E-2</v>
      </c>
      <c r="K223" s="68">
        <v>0.48033737944471194</v>
      </c>
      <c r="L223" s="68">
        <v>1.3865473785371027</v>
      </c>
      <c r="M223" s="68">
        <v>3.5997959849030812</v>
      </c>
      <c r="N223" s="68">
        <v>4.9181167819063587</v>
      </c>
      <c r="O223" s="58"/>
      <c r="P223" s="68">
        <v>6.8074799356968377E-2</v>
      </c>
      <c r="Q223" s="58">
        <v>10.8</v>
      </c>
      <c r="S223" s="70">
        <v>43.212850000000003</v>
      </c>
      <c r="T223" s="70">
        <v>2.6255999999999999</v>
      </c>
      <c r="U223" s="70">
        <v>11.76125</v>
      </c>
      <c r="V223" s="70">
        <v>10.967349999999998</v>
      </c>
      <c r="W223" s="70">
        <v>0.3647999999999999</v>
      </c>
      <c r="X223" s="70">
        <v>13.44735</v>
      </c>
      <c r="Y223" s="70">
        <v>10.532500000000001</v>
      </c>
      <c r="Z223" s="70">
        <v>2.3752</v>
      </c>
      <c r="AA223" s="70">
        <v>0.85060000000000002</v>
      </c>
      <c r="AB223" s="70">
        <v>2.0300000000000006E-2</v>
      </c>
      <c r="AD223" s="59"/>
      <c r="AE223" s="60"/>
      <c r="AF223" s="61"/>
      <c r="AG223" s="59"/>
      <c r="AH223" s="59"/>
      <c r="AI223" s="59"/>
      <c r="AJ223" s="60"/>
      <c r="AK223" s="62"/>
      <c r="AL223" s="62"/>
      <c r="AM223" s="62"/>
      <c r="AN223" s="62"/>
      <c r="AO223" s="62"/>
      <c r="AP223" s="62"/>
      <c r="AQ223" s="63"/>
      <c r="AR223" s="62"/>
      <c r="AS223" s="62"/>
      <c r="AT223" s="63"/>
      <c r="AU223" s="59"/>
      <c r="AV223" s="59"/>
      <c r="AW223" s="59"/>
      <c r="AX223" s="59"/>
      <c r="AY223" s="59"/>
      <c r="AZ223" s="59"/>
      <c r="BA223" s="60"/>
      <c r="BB223" s="64"/>
      <c r="BC223" s="64"/>
      <c r="BD223" s="59"/>
      <c r="BE223" s="59"/>
      <c r="BF223" s="59"/>
      <c r="BG223" s="59"/>
      <c r="BH223" s="59"/>
      <c r="BI223" s="59"/>
      <c r="BJ223" s="59"/>
      <c r="BK223" s="59"/>
      <c r="BL223" s="57"/>
      <c r="BM223" s="57"/>
      <c r="BN223" s="57"/>
      <c r="BO223" s="57"/>
      <c r="BP223" s="57"/>
      <c r="BQ223" s="57"/>
      <c r="BR223" s="57"/>
      <c r="BS223" s="57"/>
      <c r="BT223" s="57"/>
      <c r="BU223" s="57"/>
      <c r="BV223" s="57"/>
      <c r="BW223" s="57"/>
      <c r="BX223" s="57"/>
      <c r="CA223" s="57"/>
      <c r="CB223" s="57"/>
      <c r="CC223" s="57"/>
      <c r="CD223" s="57"/>
      <c r="CE223" s="57"/>
      <c r="CF223" s="57"/>
      <c r="CG223" s="57"/>
      <c r="CH223" s="57"/>
      <c r="CI223" s="57"/>
      <c r="CJ223" s="57"/>
      <c r="CK223" s="57"/>
      <c r="CL223" s="57"/>
      <c r="CP223"/>
      <c r="CQ223"/>
      <c r="CR223"/>
      <c r="CS223"/>
      <c r="CT223"/>
      <c r="CU223"/>
      <c r="CV223"/>
      <c r="CW223"/>
      <c r="CX223"/>
      <c r="CY223"/>
      <c r="CZ223"/>
      <c r="EM223" s="57"/>
      <c r="EN223" s="57"/>
      <c r="EO223" s="57"/>
      <c r="EP223" s="57"/>
      <c r="EQ223" s="57"/>
      <c r="ER223" s="57"/>
      <c r="ES223" s="57"/>
      <c r="ET223" s="57"/>
      <c r="EU223" s="57"/>
      <c r="EV223" s="57"/>
      <c r="EW223" s="57"/>
      <c r="FG223" s="65"/>
      <c r="FH223" s="65"/>
      <c r="FL223" s="57"/>
      <c r="FX223" s="57"/>
      <c r="FY223" s="57"/>
      <c r="FZ223" s="57"/>
      <c r="GA223" s="66"/>
      <c r="GB223" s="66"/>
      <c r="GE223" s="66"/>
      <c r="GG223" s="57"/>
    </row>
    <row r="224" spans="1:189" s="56" customFormat="1" ht="18" customHeight="1" x14ac:dyDescent="0.3">
      <c r="A224" s="56" t="s">
        <v>1053</v>
      </c>
      <c r="B224" s="56" t="s">
        <v>1021</v>
      </c>
      <c r="C224" s="57">
        <v>825</v>
      </c>
      <c r="D224" s="57">
        <v>7</v>
      </c>
      <c r="E224" s="56">
        <f t="shared" si="3"/>
        <v>1098.1500000000001</v>
      </c>
      <c r="F224" s="68">
        <v>74.810003419264163</v>
      </c>
      <c r="G224" s="68">
        <v>0.19580571163227614</v>
      </c>
      <c r="H224" s="68">
        <v>13.551991504462361</v>
      </c>
      <c r="I224" s="68">
        <v>1.0585030023059885</v>
      </c>
      <c r="J224" s="68">
        <v>0.10723187173989782</v>
      </c>
      <c r="K224" s="68">
        <v>0.46951624297430822</v>
      </c>
      <c r="L224" s="68">
        <v>1.4179668755607984</v>
      </c>
      <c r="M224" s="68">
        <v>3.3587086488796416</v>
      </c>
      <c r="N224" s="68">
        <v>4.6781030717591952</v>
      </c>
      <c r="O224" s="58"/>
      <c r="P224" s="68">
        <v>0.17825130477650244</v>
      </c>
      <c r="Q224" s="58">
        <v>10.67</v>
      </c>
      <c r="S224" s="70">
        <v>42.68335294117648</v>
      </c>
      <c r="T224" s="70">
        <v>2.9759411764705881</v>
      </c>
      <c r="U224" s="70">
        <v>12.113411764705882</v>
      </c>
      <c r="V224" s="70">
        <v>11.524882352941177</v>
      </c>
      <c r="W224" s="70">
        <v>0.39100000000000007</v>
      </c>
      <c r="X224" s="70">
        <v>12.940294117647062</v>
      </c>
      <c r="Y224" s="70">
        <v>10.322117647058823</v>
      </c>
      <c r="Z224" s="70">
        <v>2.4773529411764708</v>
      </c>
      <c r="AA224" s="70">
        <v>0.81323529411764706</v>
      </c>
      <c r="AB224" s="70">
        <v>8.7058823529411779E-3</v>
      </c>
      <c r="AD224" s="59"/>
      <c r="AE224" s="60"/>
      <c r="AF224" s="61"/>
      <c r="AG224" s="59"/>
      <c r="AH224" s="59"/>
      <c r="AI224" s="59"/>
      <c r="AJ224" s="60"/>
      <c r="AK224" s="62"/>
      <c r="AL224" s="62"/>
      <c r="AM224" s="62"/>
      <c r="AN224" s="62"/>
      <c r="AO224" s="62"/>
      <c r="AP224" s="62"/>
      <c r="AQ224" s="63"/>
      <c r="AR224" s="62"/>
      <c r="AS224" s="62"/>
      <c r="AT224" s="63"/>
      <c r="AU224" s="59"/>
      <c r="AV224" s="59"/>
      <c r="AW224" s="59"/>
      <c r="AX224" s="59"/>
      <c r="AY224" s="59"/>
      <c r="AZ224" s="59"/>
      <c r="BA224" s="60"/>
      <c r="BB224" s="64"/>
      <c r="BC224" s="64"/>
      <c r="BD224" s="59"/>
      <c r="BE224" s="59"/>
      <c r="BF224" s="59"/>
      <c r="BG224" s="59"/>
      <c r="BH224" s="59"/>
      <c r="BI224" s="59"/>
      <c r="BJ224" s="59"/>
      <c r="BK224" s="59"/>
      <c r="BL224" s="57"/>
      <c r="BM224" s="57"/>
      <c r="BN224" s="57"/>
      <c r="BO224" s="57"/>
      <c r="BP224" s="57"/>
      <c r="BQ224" s="57"/>
      <c r="BR224" s="57"/>
      <c r="BS224" s="57"/>
      <c r="BT224" s="57"/>
      <c r="BU224" s="57"/>
      <c r="BV224" s="57"/>
      <c r="BW224" s="57"/>
      <c r="BX224" s="57"/>
      <c r="CA224" s="57"/>
      <c r="CB224" s="57"/>
      <c r="CC224" s="57"/>
      <c r="CD224" s="57"/>
      <c r="CE224" s="57"/>
      <c r="CF224" s="57"/>
      <c r="CG224" s="57"/>
      <c r="CH224" s="57"/>
      <c r="CI224" s="57"/>
      <c r="CJ224" s="57"/>
      <c r="CK224" s="57"/>
      <c r="CL224" s="57"/>
      <c r="CP224"/>
      <c r="CQ224"/>
      <c r="CR224"/>
      <c r="CS224"/>
      <c r="CT224"/>
      <c r="CU224"/>
      <c r="CV224"/>
      <c r="CW224"/>
      <c r="CX224"/>
      <c r="CY224"/>
      <c r="CZ224"/>
      <c r="EM224" s="57"/>
      <c r="EN224" s="57"/>
      <c r="EO224" s="57"/>
      <c r="EP224" s="57"/>
      <c r="EQ224" s="57"/>
      <c r="ER224" s="57"/>
      <c r="ES224" s="57"/>
      <c r="ET224" s="57"/>
      <c r="EU224" s="57"/>
      <c r="EV224" s="57"/>
      <c r="EW224" s="57"/>
      <c r="FG224" s="65"/>
      <c r="FH224" s="65"/>
      <c r="FL224" s="57"/>
      <c r="FX224" s="57"/>
      <c r="FY224" s="57"/>
      <c r="FZ224" s="57"/>
      <c r="GA224" s="66"/>
      <c r="GB224" s="66"/>
      <c r="GE224" s="66"/>
      <c r="GG224" s="57"/>
    </row>
    <row r="225" spans="1:189" s="56" customFormat="1" ht="18" customHeight="1" x14ac:dyDescent="0.3">
      <c r="A225" s="56" t="s">
        <v>1031</v>
      </c>
      <c r="B225" s="56" t="s">
        <v>1021</v>
      </c>
      <c r="C225" s="57">
        <v>1065</v>
      </c>
      <c r="D225" s="57">
        <v>8</v>
      </c>
      <c r="E225" s="56">
        <f t="shared" si="3"/>
        <v>1338.15</v>
      </c>
      <c r="F225" s="58">
        <v>49.054699999999997</v>
      </c>
      <c r="G225" s="58">
        <v>0.48883199999999999</v>
      </c>
      <c r="H225" s="58">
        <v>14.664999999999999</v>
      </c>
      <c r="I225" s="58">
        <v>5.8316800000000004</v>
      </c>
      <c r="J225" s="58">
        <v>0.120064</v>
      </c>
      <c r="K225" s="58">
        <v>4.2708500000000003</v>
      </c>
      <c r="L225" s="58">
        <v>7.5897600000000001</v>
      </c>
      <c r="M225" s="58">
        <v>1.0377000000000001</v>
      </c>
      <c r="N225" s="58">
        <v>0.24870400000000001</v>
      </c>
      <c r="O225" s="58">
        <v>8.5760000000000003E-3</v>
      </c>
      <c r="P225" s="58"/>
      <c r="Q225" s="58">
        <v>14.24</v>
      </c>
      <c r="S225" s="58">
        <v>45.2</v>
      </c>
      <c r="T225" s="58">
        <v>0.71</v>
      </c>
      <c r="U225" s="58">
        <v>12.4</v>
      </c>
      <c r="V225" s="58">
        <v>7.9</v>
      </c>
      <c r="W225" s="58">
        <v>0.09</v>
      </c>
      <c r="X225" s="58">
        <v>17</v>
      </c>
      <c r="Y225" s="58">
        <v>11.1</v>
      </c>
      <c r="Z225" s="58">
        <v>2.0699999999999998</v>
      </c>
      <c r="AA225" s="58">
        <v>0.21</v>
      </c>
      <c r="AB225" s="58">
        <v>0.25</v>
      </c>
      <c r="AD225" s="59"/>
      <c r="AE225" s="60"/>
      <c r="AF225" s="61"/>
      <c r="AG225" s="59"/>
      <c r="AH225" s="59"/>
      <c r="AI225" s="59"/>
      <c r="AJ225" s="60"/>
      <c r="AK225" s="62"/>
      <c r="AL225" s="62"/>
      <c r="AM225" s="62"/>
      <c r="AN225" s="62"/>
      <c r="AO225" s="62"/>
      <c r="AP225" s="62"/>
      <c r="AQ225" s="63"/>
      <c r="AR225" s="62"/>
      <c r="AS225" s="62"/>
      <c r="AT225" s="63"/>
      <c r="AU225" s="59"/>
      <c r="AV225" s="59"/>
      <c r="AW225" s="59"/>
      <c r="AX225" s="59"/>
      <c r="AY225" s="59"/>
      <c r="AZ225" s="59"/>
      <c r="BA225" s="60"/>
      <c r="BB225" s="64"/>
      <c r="BC225" s="64"/>
      <c r="BD225" s="59"/>
      <c r="BE225" s="59"/>
      <c r="BF225" s="59"/>
      <c r="BG225" s="59"/>
      <c r="BH225" s="59"/>
      <c r="BI225" s="59"/>
      <c r="BJ225" s="59"/>
      <c r="BK225" s="59"/>
      <c r="BL225" s="57"/>
      <c r="BM225" s="57"/>
      <c r="BN225" s="57"/>
      <c r="BO225" s="57"/>
      <c r="BP225" s="57"/>
      <c r="BQ225" s="57"/>
      <c r="BR225" s="57"/>
      <c r="BS225" s="57"/>
      <c r="BT225" s="57"/>
      <c r="BU225" s="57"/>
      <c r="BV225" s="57"/>
      <c r="BW225" s="57"/>
      <c r="BX225" s="57"/>
      <c r="CA225" s="57"/>
      <c r="CB225" s="57"/>
      <c r="CC225" s="57"/>
      <c r="CD225" s="57"/>
      <c r="CE225" s="57"/>
      <c r="CF225" s="57"/>
      <c r="CG225" s="57"/>
      <c r="CH225" s="57"/>
      <c r="CI225" s="57"/>
      <c r="CJ225" s="57"/>
      <c r="CK225" s="57"/>
      <c r="CL225" s="57"/>
      <c r="CP225"/>
      <c r="CQ225"/>
      <c r="CR225"/>
      <c r="CS225"/>
      <c r="CT225"/>
      <c r="CU225"/>
      <c r="CV225"/>
      <c r="CW225"/>
      <c r="CX225"/>
      <c r="CY225"/>
      <c r="CZ225"/>
      <c r="EM225" s="57"/>
      <c r="EN225" s="57"/>
      <c r="EO225" s="57"/>
      <c r="EP225" s="57"/>
      <c r="EQ225" s="57"/>
      <c r="ER225" s="57"/>
      <c r="ES225" s="57"/>
      <c r="ET225" s="57"/>
      <c r="EU225" s="57"/>
      <c r="EV225" s="57"/>
      <c r="EW225" s="57"/>
      <c r="FG225" s="65"/>
      <c r="FH225" s="65"/>
      <c r="FL225" s="57"/>
      <c r="FX225" s="57"/>
      <c r="FY225" s="57"/>
      <c r="FZ225" s="57"/>
      <c r="GA225" s="66"/>
      <c r="GB225" s="66"/>
      <c r="GE225" s="66"/>
      <c r="GG225" s="57"/>
    </row>
    <row r="226" spans="1:189" s="56" customFormat="1" ht="18" customHeight="1" x14ac:dyDescent="0.3">
      <c r="A226" s="56" t="s">
        <v>1031</v>
      </c>
      <c r="B226" s="56" t="s">
        <v>1021</v>
      </c>
      <c r="C226" s="57">
        <v>1045</v>
      </c>
      <c r="D226" s="57">
        <v>8</v>
      </c>
      <c r="E226" s="56">
        <f t="shared" si="3"/>
        <v>1318.15</v>
      </c>
      <c r="F226" s="58">
        <v>50.625100000000003</v>
      </c>
      <c r="G226" s="58">
        <v>0.33407399999999998</v>
      </c>
      <c r="H226" s="58">
        <v>16.875</v>
      </c>
      <c r="I226" s="58">
        <v>5.0196800000000001</v>
      </c>
      <c r="J226" s="58">
        <v>0.119924</v>
      </c>
      <c r="K226" s="58">
        <v>3.1608499999999999</v>
      </c>
      <c r="L226" s="58">
        <v>7.0412499999999998</v>
      </c>
      <c r="M226" s="58">
        <v>1.9187799999999999</v>
      </c>
      <c r="N226" s="58">
        <v>0.61675199999999997</v>
      </c>
      <c r="O226" s="58">
        <v>3.4264000000000003E-2</v>
      </c>
      <c r="P226" s="58"/>
      <c r="Q226" s="58">
        <v>14.34</v>
      </c>
      <c r="S226" s="58">
        <v>44.4</v>
      </c>
      <c r="T226" s="58">
        <v>0.7</v>
      </c>
      <c r="U226" s="58">
        <v>12.9</v>
      </c>
      <c r="V226" s="58">
        <v>8.1999999999999993</v>
      </c>
      <c r="W226" s="58">
        <v>0.1</v>
      </c>
      <c r="X226" s="58">
        <v>16.5</v>
      </c>
      <c r="Y226" s="58">
        <v>11.3</v>
      </c>
      <c r="Z226" s="58">
        <v>2.34</v>
      </c>
      <c r="AA226" s="58">
        <v>0.25</v>
      </c>
      <c r="AB226" s="58">
        <v>0.12</v>
      </c>
      <c r="AD226" s="59"/>
      <c r="AE226" s="60"/>
      <c r="AF226" s="61"/>
      <c r="AG226" s="59"/>
      <c r="AH226" s="59"/>
      <c r="AI226" s="59"/>
      <c r="AJ226" s="60"/>
      <c r="AK226" s="62"/>
      <c r="AL226" s="62"/>
      <c r="AM226" s="62"/>
      <c r="AN226" s="62"/>
      <c r="AO226" s="62"/>
      <c r="AP226" s="62"/>
      <c r="AQ226" s="63"/>
      <c r="AR226" s="62"/>
      <c r="AS226" s="62"/>
      <c r="AT226" s="63"/>
      <c r="AU226" s="59"/>
      <c r="AV226" s="59"/>
      <c r="AW226" s="59"/>
      <c r="AX226" s="59"/>
      <c r="AY226" s="59"/>
      <c r="AZ226" s="59"/>
      <c r="BA226" s="60"/>
      <c r="BB226" s="64"/>
      <c r="BC226" s="64"/>
      <c r="BD226" s="59"/>
      <c r="BE226" s="59"/>
      <c r="BF226" s="59"/>
      <c r="BG226" s="59"/>
      <c r="BH226" s="59"/>
      <c r="BI226" s="59"/>
      <c r="BJ226" s="59"/>
      <c r="BK226" s="59"/>
      <c r="BL226" s="57"/>
      <c r="BM226" s="57"/>
      <c r="BN226" s="57"/>
      <c r="BO226" s="57"/>
      <c r="BP226" s="57"/>
      <c r="BQ226" s="57"/>
      <c r="BR226" s="57"/>
      <c r="BS226" s="57"/>
      <c r="BT226" s="57"/>
      <c r="BU226" s="57"/>
      <c r="BV226" s="57"/>
      <c r="BW226" s="57"/>
      <c r="BX226" s="57"/>
      <c r="CA226" s="57"/>
      <c r="CB226" s="57"/>
      <c r="CC226" s="57"/>
      <c r="CD226" s="57"/>
      <c r="CE226" s="57"/>
      <c r="CF226" s="57"/>
      <c r="CG226" s="57"/>
      <c r="CH226" s="57"/>
      <c r="CI226" s="57"/>
      <c r="CJ226" s="57"/>
      <c r="CK226" s="57"/>
      <c r="CL226" s="57"/>
      <c r="CP226"/>
      <c r="CQ226"/>
      <c r="CR226"/>
      <c r="CS226"/>
      <c r="CT226"/>
      <c r="CU226"/>
      <c r="CV226"/>
      <c r="CW226"/>
      <c r="CX226"/>
      <c r="CY226"/>
      <c r="CZ226"/>
      <c r="EM226" s="57"/>
      <c r="EN226" s="57"/>
      <c r="EO226" s="57"/>
      <c r="EP226" s="57"/>
      <c r="EQ226" s="57"/>
      <c r="ER226" s="57"/>
      <c r="ES226" s="57"/>
      <c r="ET226" s="57"/>
      <c r="EU226" s="57"/>
      <c r="EV226" s="57"/>
      <c r="EW226" s="57"/>
      <c r="FG226" s="65"/>
      <c r="FH226" s="65"/>
      <c r="FL226" s="57"/>
      <c r="FX226" s="57"/>
      <c r="FY226" s="57"/>
      <c r="FZ226" s="57"/>
      <c r="GA226" s="66"/>
      <c r="GB226" s="66"/>
      <c r="GE226" s="66"/>
      <c r="GG226" s="57"/>
    </row>
    <row r="227" spans="1:189" s="56" customFormat="1" ht="18" customHeight="1" x14ac:dyDescent="0.3">
      <c r="A227" s="56" t="s">
        <v>1036</v>
      </c>
      <c r="B227" s="56" t="s">
        <v>1021</v>
      </c>
      <c r="C227" s="57">
        <v>1000</v>
      </c>
      <c r="D227" s="57">
        <v>8</v>
      </c>
      <c r="E227" s="56">
        <f t="shared" si="3"/>
        <v>1273.1500000000001</v>
      </c>
      <c r="F227" s="58">
        <v>57.5</v>
      </c>
      <c r="G227" s="58">
        <v>0.43</v>
      </c>
      <c r="H227" s="58">
        <v>17.84</v>
      </c>
      <c r="I227" s="58">
        <v>4.3</v>
      </c>
      <c r="J227" s="58">
        <v>0.1</v>
      </c>
      <c r="K227" s="58">
        <v>2.9</v>
      </c>
      <c r="L227" s="58">
        <v>5.96</v>
      </c>
      <c r="M227" s="58">
        <v>2.89</v>
      </c>
      <c r="N227" s="58">
        <v>0.32</v>
      </c>
      <c r="O227" s="58">
        <v>0.01</v>
      </c>
      <c r="P227" s="58">
        <v>0.13</v>
      </c>
      <c r="Q227" s="58">
        <f>100-SUM(F227:P227)</f>
        <v>7.6200000000000188</v>
      </c>
      <c r="S227" s="58">
        <v>45.1</v>
      </c>
      <c r="T227" s="58">
        <v>1.31</v>
      </c>
      <c r="U227" s="58">
        <v>11.57</v>
      </c>
      <c r="V227" s="58">
        <v>7.2</v>
      </c>
      <c r="W227" s="58">
        <v>0.11</v>
      </c>
      <c r="X227" s="58">
        <v>17.8</v>
      </c>
      <c r="Y227" s="58">
        <v>11.44</v>
      </c>
      <c r="Z227" s="58">
        <v>2.29</v>
      </c>
      <c r="AA227" s="58">
        <v>0.19</v>
      </c>
      <c r="AB227" s="58"/>
      <c r="AD227" s="59"/>
      <c r="AE227" s="60"/>
      <c r="AF227" s="61"/>
      <c r="AG227" s="59"/>
      <c r="AH227" s="59"/>
      <c r="AI227" s="59"/>
      <c r="AJ227" s="60"/>
      <c r="AK227" s="62"/>
      <c r="AL227" s="62"/>
      <c r="AM227" s="62"/>
      <c r="AN227" s="62"/>
      <c r="AO227" s="62"/>
      <c r="AP227" s="62"/>
      <c r="AQ227" s="63"/>
      <c r="AR227" s="62"/>
      <c r="AS227" s="62"/>
      <c r="AT227" s="63"/>
      <c r="AU227" s="59"/>
      <c r="AV227" s="59"/>
      <c r="AW227" s="59"/>
      <c r="AX227" s="59"/>
      <c r="AY227" s="59"/>
      <c r="AZ227" s="59"/>
      <c r="BA227" s="60"/>
      <c r="BB227" s="64"/>
      <c r="BC227" s="64"/>
      <c r="BD227" s="59"/>
      <c r="BE227" s="59"/>
      <c r="BF227" s="59"/>
      <c r="BG227" s="59"/>
      <c r="BH227" s="59"/>
      <c r="BI227" s="59"/>
      <c r="BJ227" s="59"/>
      <c r="BK227" s="59"/>
      <c r="BL227" s="57"/>
      <c r="BM227" s="57"/>
      <c r="BN227" s="57"/>
      <c r="BO227" s="57"/>
      <c r="BP227" s="57"/>
      <c r="BQ227" s="57"/>
      <c r="BR227" s="57"/>
      <c r="BS227" s="57"/>
      <c r="BT227" s="57"/>
      <c r="BU227" s="57"/>
      <c r="BV227" s="57"/>
      <c r="BW227" s="57"/>
      <c r="BX227" s="57"/>
      <c r="CA227" s="57"/>
      <c r="CB227" s="57"/>
      <c r="CC227" s="57"/>
      <c r="CD227" s="57"/>
      <c r="CE227" s="57"/>
      <c r="CF227" s="57"/>
      <c r="CG227" s="57"/>
      <c r="CH227" s="57"/>
      <c r="CI227" s="57"/>
      <c r="CJ227" s="57"/>
      <c r="CK227" s="57"/>
      <c r="CL227" s="57"/>
      <c r="CP227"/>
      <c r="CQ227"/>
      <c r="CR227"/>
      <c r="CS227"/>
      <c r="CT227"/>
      <c r="CU227"/>
      <c r="CV227"/>
      <c r="CW227"/>
      <c r="CX227"/>
      <c r="CY227"/>
      <c r="CZ227"/>
      <c r="EM227" s="57"/>
      <c r="EN227" s="57"/>
      <c r="EO227" s="57"/>
      <c r="EP227" s="57"/>
      <c r="EQ227" s="57"/>
      <c r="ER227" s="57"/>
      <c r="ES227" s="57"/>
      <c r="ET227" s="57"/>
      <c r="EU227" s="57"/>
      <c r="EV227" s="57"/>
      <c r="EW227" s="57"/>
      <c r="FG227" s="65"/>
      <c r="FH227" s="65"/>
      <c r="FL227" s="57"/>
      <c r="FX227" s="57"/>
      <c r="FY227" s="57"/>
      <c r="FZ227" s="57"/>
      <c r="GA227" s="66"/>
      <c r="GB227" s="66"/>
      <c r="GE227" s="66"/>
      <c r="GG227" s="57"/>
    </row>
    <row r="228" spans="1:189" s="56" customFormat="1" ht="18" customHeight="1" x14ac:dyDescent="0.3">
      <c r="A228" s="56" t="s">
        <v>1036</v>
      </c>
      <c r="B228" s="56" t="s">
        <v>1021</v>
      </c>
      <c r="C228" s="57">
        <v>1000</v>
      </c>
      <c r="D228" s="57">
        <v>8</v>
      </c>
      <c r="E228" s="56">
        <f t="shared" si="3"/>
        <v>1273.1500000000001</v>
      </c>
      <c r="F228" s="58">
        <v>54.1</v>
      </c>
      <c r="G228" s="58">
        <v>0.64</v>
      </c>
      <c r="H228" s="58">
        <v>17.420000000000002</v>
      </c>
      <c r="I228" s="58">
        <v>4</v>
      </c>
      <c r="J228" s="58">
        <v>0.1</v>
      </c>
      <c r="K228" s="58">
        <v>3.5</v>
      </c>
      <c r="L228" s="58">
        <v>6.61</v>
      </c>
      <c r="M228" s="58">
        <v>2.12</v>
      </c>
      <c r="N228" s="58">
        <v>0.6</v>
      </c>
      <c r="O228" s="58">
        <v>0.04</v>
      </c>
      <c r="P228" s="58">
        <v>0.17</v>
      </c>
      <c r="Q228" s="58">
        <f>100-SUM(F228:P228)</f>
        <v>10.700000000000003</v>
      </c>
      <c r="S228" s="58">
        <v>47</v>
      </c>
      <c r="T228" s="58">
        <v>1.04</v>
      </c>
      <c r="U228" s="58">
        <v>11.77</v>
      </c>
      <c r="V228" s="58">
        <v>6.8</v>
      </c>
      <c r="W228" s="58">
        <v>0.11</v>
      </c>
      <c r="X228" s="58">
        <v>17.3</v>
      </c>
      <c r="Y228" s="58">
        <v>11.5</v>
      </c>
      <c r="Z228" s="58">
        <v>1.96</v>
      </c>
      <c r="AA228" s="58">
        <v>0.26</v>
      </c>
      <c r="AB228" s="58"/>
      <c r="AD228" s="59"/>
      <c r="AE228" s="60"/>
      <c r="AF228" s="61"/>
      <c r="AG228" s="59"/>
      <c r="AH228" s="59"/>
      <c r="AI228" s="59"/>
      <c r="AJ228" s="60"/>
      <c r="AK228" s="62"/>
      <c r="AL228" s="62"/>
      <c r="AM228" s="62"/>
      <c r="AN228" s="62"/>
      <c r="AO228" s="62"/>
      <c r="AP228" s="62"/>
      <c r="AQ228" s="63"/>
      <c r="AR228" s="62"/>
      <c r="AS228" s="62"/>
      <c r="AT228" s="63"/>
      <c r="AU228" s="59"/>
      <c r="AV228" s="59"/>
      <c r="AW228" s="59"/>
      <c r="AX228" s="59"/>
      <c r="AY228" s="59"/>
      <c r="AZ228" s="59"/>
      <c r="BA228" s="60"/>
      <c r="BB228" s="64"/>
      <c r="BC228" s="64"/>
      <c r="BD228" s="59"/>
      <c r="BE228" s="59"/>
      <c r="BF228" s="59"/>
      <c r="BG228" s="59"/>
      <c r="BH228" s="59"/>
      <c r="BI228" s="59"/>
      <c r="BJ228" s="59"/>
      <c r="BK228" s="59"/>
      <c r="BL228" s="57"/>
      <c r="BM228" s="57"/>
      <c r="BN228" s="57"/>
      <c r="BO228" s="57"/>
      <c r="BP228" s="57"/>
      <c r="BQ228" s="57"/>
      <c r="BR228" s="57"/>
      <c r="BS228" s="57"/>
      <c r="BT228" s="57"/>
      <c r="BU228" s="57"/>
      <c r="BV228" s="57"/>
      <c r="BW228" s="57"/>
      <c r="BX228" s="57"/>
      <c r="CA228" s="57"/>
      <c r="CB228" s="57"/>
      <c r="CC228" s="57"/>
      <c r="CD228" s="57"/>
      <c r="CE228" s="57"/>
      <c r="CF228" s="57"/>
      <c r="CG228" s="57"/>
      <c r="CH228" s="57"/>
      <c r="CI228" s="57"/>
      <c r="CJ228" s="57"/>
      <c r="CK228" s="57"/>
      <c r="CL228" s="57"/>
      <c r="CP228"/>
      <c r="CQ228"/>
      <c r="CR228"/>
      <c r="CS228"/>
      <c r="CT228"/>
      <c r="CU228"/>
      <c r="CV228"/>
      <c r="CW228"/>
      <c r="CX228"/>
      <c r="CY228"/>
      <c r="CZ228"/>
      <c r="EM228" s="57"/>
      <c r="EN228" s="57"/>
      <c r="EO228" s="57"/>
      <c r="EP228" s="57"/>
      <c r="EQ228" s="57"/>
      <c r="ER228" s="57"/>
      <c r="ES228" s="57"/>
      <c r="ET228" s="57"/>
      <c r="EU228" s="57"/>
      <c r="EV228" s="57"/>
      <c r="EW228" s="57"/>
      <c r="FG228" s="65"/>
      <c r="FH228" s="65"/>
      <c r="FL228" s="57"/>
      <c r="FX228" s="57"/>
      <c r="FY228" s="57"/>
      <c r="FZ228" s="57"/>
      <c r="GA228" s="66"/>
      <c r="GB228" s="66"/>
      <c r="GE228" s="66"/>
      <c r="GG228" s="57"/>
    </row>
    <row r="229" spans="1:189" s="56" customFormat="1" ht="18" customHeight="1" x14ac:dyDescent="0.3">
      <c r="A229" s="56" t="s">
        <v>1043</v>
      </c>
      <c r="B229" s="56" t="s">
        <v>1021</v>
      </c>
      <c r="C229" s="57">
        <v>892</v>
      </c>
      <c r="D229" s="57">
        <v>8.2999999999999989</v>
      </c>
      <c r="E229" s="56">
        <f t="shared" si="3"/>
        <v>1165.1500000000001</v>
      </c>
      <c r="F229" s="58">
        <v>69.67</v>
      </c>
      <c r="G229" s="58">
        <v>0.23</v>
      </c>
      <c r="H229" s="58">
        <v>17.579999999999998</v>
      </c>
      <c r="I229" s="58">
        <v>1.06</v>
      </c>
      <c r="J229" s="58">
        <v>0.04</v>
      </c>
      <c r="K229" s="58">
        <v>0.54</v>
      </c>
      <c r="L229" s="58">
        <v>4.1100000000000003</v>
      </c>
      <c r="M229" s="58">
        <v>4.99</v>
      </c>
      <c r="N229" s="58">
        <v>1.76</v>
      </c>
      <c r="O229" s="58"/>
      <c r="P229" s="58"/>
      <c r="Q229" s="58">
        <v>9.32</v>
      </c>
      <c r="S229" s="58">
        <v>43.77</v>
      </c>
      <c r="T229" s="58">
        <v>1</v>
      </c>
      <c r="U229" s="58">
        <v>12.59</v>
      </c>
      <c r="V229" s="58">
        <v>7.81</v>
      </c>
      <c r="W229" s="58">
        <v>0.2</v>
      </c>
      <c r="X229" s="58">
        <v>16.46</v>
      </c>
      <c r="Y229" s="58">
        <v>11.78</v>
      </c>
      <c r="Z229" s="58">
        <v>2.29</v>
      </c>
      <c r="AA229" s="58">
        <v>0.39</v>
      </c>
      <c r="AB229" s="58"/>
      <c r="AD229" s="59"/>
      <c r="AE229" s="60"/>
      <c r="AF229" s="61"/>
      <c r="AG229" s="59"/>
      <c r="AH229" s="59"/>
      <c r="AI229" s="59"/>
      <c r="AJ229" s="60"/>
      <c r="AK229" s="62"/>
      <c r="AL229" s="62"/>
      <c r="AM229" s="62"/>
      <c r="AN229" s="62"/>
      <c r="AO229" s="62"/>
      <c r="AP229" s="62"/>
      <c r="AQ229" s="63"/>
      <c r="AR229" s="62"/>
      <c r="AS229" s="62"/>
      <c r="AT229" s="63"/>
      <c r="AU229" s="59"/>
      <c r="AV229" s="59"/>
      <c r="AW229" s="59"/>
      <c r="AX229" s="59"/>
      <c r="AY229" s="59"/>
      <c r="AZ229" s="59"/>
      <c r="BA229" s="60"/>
      <c r="BB229" s="64"/>
      <c r="BC229" s="64"/>
      <c r="BD229" s="59"/>
      <c r="BE229" s="59"/>
      <c r="BF229" s="59"/>
      <c r="BG229" s="59"/>
      <c r="BH229" s="59"/>
      <c r="BI229" s="59"/>
      <c r="BJ229" s="59"/>
      <c r="BK229" s="59"/>
      <c r="BL229" s="57"/>
      <c r="BM229" s="57"/>
      <c r="BN229" s="57"/>
      <c r="BO229" s="57"/>
      <c r="BP229" s="57"/>
      <c r="BQ229" s="57"/>
      <c r="BR229" s="57"/>
      <c r="BS229" s="57"/>
      <c r="BT229" s="57"/>
      <c r="BU229" s="57"/>
      <c r="BV229" s="57"/>
      <c r="BW229" s="57"/>
      <c r="BX229" s="57"/>
      <c r="CA229" s="57"/>
      <c r="CB229" s="57"/>
      <c r="CC229" s="57"/>
      <c r="CD229" s="57"/>
      <c r="CE229" s="57"/>
      <c r="CF229" s="57"/>
      <c r="CG229" s="57"/>
      <c r="CH229" s="57"/>
      <c r="CI229" s="57"/>
      <c r="CJ229" s="57"/>
      <c r="CK229" s="57"/>
      <c r="CL229" s="57"/>
      <c r="CP229"/>
      <c r="CQ229"/>
      <c r="CR229"/>
      <c r="CS229"/>
      <c r="CT229"/>
      <c r="CU229"/>
      <c r="CV229"/>
      <c r="CW229"/>
      <c r="CX229"/>
      <c r="CY229"/>
      <c r="CZ229"/>
      <c r="EM229" s="57"/>
      <c r="EN229" s="57"/>
      <c r="EO229" s="57"/>
      <c r="EP229" s="57"/>
      <c r="EQ229" s="57"/>
      <c r="ER229" s="57"/>
      <c r="ES229" s="57"/>
      <c r="ET229" s="57"/>
      <c r="EU229" s="57"/>
      <c r="EV229" s="57"/>
      <c r="EW229" s="57"/>
      <c r="FG229" s="65"/>
      <c r="FH229" s="65"/>
      <c r="FL229" s="57"/>
      <c r="FX229" s="57"/>
      <c r="FY229" s="57"/>
      <c r="FZ229" s="57"/>
      <c r="GA229" s="66"/>
      <c r="GB229" s="66"/>
      <c r="GE229" s="66"/>
      <c r="GG229" s="57"/>
    </row>
    <row r="230" spans="1:189" s="56" customFormat="1" ht="18" customHeight="1" x14ac:dyDescent="0.3">
      <c r="A230" s="56" t="s">
        <v>1043</v>
      </c>
      <c r="B230" s="56" t="s">
        <v>1021</v>
      </c>
      <c r="C230" s="57">
        <v>892</v>
      </c>
      <c r="D230" s="57">
        <v>8.2999999999999989</v>
      </c>
      <c r="E230" s="56">
        <f t="shared" si="3"/>
        <v>1165.1500000000001</v>
      </c>
      <c r="F230" s="58">
        <v>71.34</v>
      </c>
      <c r="G230" s="58">
        <v>0.21</v>
      </c>
      <c r="H230" s="58">
        <v>16.649999999999999</v>
      </c>
      <c r="I230" s="58">
        <v>0.95</v>
      </c>
      <c r="J230" s="58">
        <v>0.12</v>
      </c>
      <c r="K230" s="58">
        <v>0.56999999999999995</v>
      </c>
      <c r="L230" s="58">
        <v>3.68</v>
      </c>
      <c r="M230" s="58">
        <v>4.41</v>
      </c>
      <c r="N230" s="58">
        <v>2.0699999999999998</v>
      </c>
      <c r="O230" s="58"/>
      <c r="P230" s="58"/>
      <c r="Q230" s="58">
        <v>7.96</v>
      </c>
      <c r="S230" s="58">
        <v>45.37</v>
      </c>
      <c r="T230" s="58">
        <v>1.1200000000000001</v>
      </c>
      <c r="U230" s="58">
        <v>12.58</v>
      </c>
      <c r="V230" s="58">
        <v>9.5399999999999991</v>
      </c>
      <c r="W230" s="58">
        <v>0.24</v>
      </c>
      <c r="X230" s="58">
        <v>15.56</v>
      </c>
      <c r="Y230" s="58">
        <v>11.15</v>
      </c>
      <c r="Z230" s="58">
        <v>2.12</v>
      </c>
      <c r="AA230" s="58">
        <v>0.44</v>
      </c>
      <c r="AB230" s="58"/>
      <c r="AD230" s="59"/>
      <c r="AE230" s="60"/>
      <c r="AF230" s="61"/>
      <c r="AG230" s="59"/>
      <c r="AH230" s="59"/>
      <c r="AI230" s="59"/>
      <c r="AJ230" s="60"/>
      <c r="AK230" s="62"/>
      <c r="AL230" s="62"/>
      <c r="AM230" s="62"/>
      <c r="AN230" s="62"/>
      <c r="AO230" s="62"/>
      <c r="AP230" s="62"/>
      <c r="AQ230" s="63"/>
      <c r="AR230" s="62"/>
      <c r="AS230" s="62"/>
      <c r="AT230" s="63"/>
      <c r="AU230" s="59"/>
      <c r="AV230" s="59"/>
      <c r="AW230" s="59"/>
      <c r="AX230" s="59"/>
      <c r="AY230" s="59"/>
      <c r="AZ230" s="59"/>
      <c r="BA230" s="60"/>
      <c r="BB230" s="64"/>
      <c r="BC230" s="64"/>
      <c r="BD230" s="59"/>
      <c r="BE230" s="59"/>
      <c r="BF230" s="59"/>
      <c r="BG230" s="59"/>
      <c r="BH230" s="59"/>
      <c r="BI230" s="59"/>
      <c r="BJ230" s="59"/>
      <c r="BK230" s="59"/>
      <c r="BL230" s="57"/>
      <c r="BM230" s="57"/>
      <c r="BN230" s="57"/>
      <c r="BO230" s="57"/>
      <c r="BP230" s="57"/>
      <c r="BQ230" s="57"/>
      <c r="BR230" s="57"/>
      <c r="BS230" s="57"/>
      <c r="BT230" s="57"/>
      <c r="BU230" s="57"/>
      <c r="BV230" s="57"/>
      <c r="BW230" s="57"/>
      <c r="BX230" s="57"/>
      <c r="CA230" s="57"/>
      <c r="CB230" s="57"/>
      <c r="CC230" s="57"/>
      <c r="CD230" s="57"/>
      <c r="CE230" s="57"/>
      <c r="CF230" s="57"/>
      <c r="CG230" s="57"/>
      <c r="CH230" s="57"/>
      <c r="CI230" s="57"/>
      <c r="CJ230" s="57"/>
      <c r="CK230" s="57"/>
      <c r="CL230" s="57"/>
      <c r="CP230"/>
      <c r="CQ230"/>
      <c r="CR230"/>
      <c r="CS230"/>
      <c r="CT230"/>
      <c r="CU230"/>
      <c r="CV230"/>
      <c r="CW230"/>
      <c r="CX230"/>
      <c r="CY230"/>
      <c r="CZ230"/>
      <c r="EM230" s="57"/>
      <c r="EN230" s="57"/>
      <c r="EO230" s="57"/>
      <c r="EP230" s="57"/>
      <c r="EQ230" s="57"/>
      <c r="ER230" s="57"/>
      <c r="ES230" s="57"/>
      <c r="ET230" s="57"/>
      <c r="EU230" s="57"/>
      <c r="EV230" s="57"/>
      <c r="EW230" s="57"/>
      <c r="FG230" s="65"/>
      <c r="FH230" s="65"/>
      <c r="FL230" s="57"/>
      <c r="FX230" s="57"/>
      <c r="FY230" s="57"/>
      <c r="FZ230" s="57"/>
      <c r="GA230" s="66"/>
      <c r="GB230" s="66"/>
      <c r="GE230" s="66"/>
      <c r="GG230" s="57"/>
    </row>
    <row r="231" spans="1:189" s="56" customFormat="1" ht="18" customHeight="1" x14ac:dyDescent="0.3">
      <c r="A231" s="56" t="s">
        <v>1043</v>
      </c>
      <c r="B231" s="56" t="s">
        <v>1021</v>
      </c>
      <c r="C231" s="57">
        <v>892</v>
      </c>
      <c r="D231" s="57">
        <v>8.2999999999999989</v>
      </c>
      <c r="E231" s="56">
        <f t="shared" si="3"/>
        <v>1165.1500000000001</v>
      </c>
      <c r="F231" s="58">
        <v>75.03</v>
      </c>
      <c r="G231" s="58">
        <v>0.2</v>
      </c>
      <c r="H231" s="58">
        <v>14.39</v>
      </c>
      <c r="I231" s="58">
        <v>0.89</v>
      </c>
      <c r="J231" s="58">
        <v>0.06</v>
      </c>
      <c r="K231" s="58">
        <v>0.52</v>
      </c>
      <c r="L231" s="58">
        <v>2.2999999999999998</v>
      </c>
      <c r="M231" s="58">
        <v>4</v>
      </c>
      <c r="N231" s="58">
        <v>2.61</v>
      </c>
      <c r="O231" s="58"/>
      <c r="P231" s="58"/>
      <c r="Q231" s="58">
        <v>6.35</v>
      </c>
      <c r="S231" s="58">
        <v>44.86</v>
      </c>
      <c r="T231" s="58">
        <v>0.94</v>
      </c>
      <c r="U231" s="58">
        <v>10.58</v>
      </c>
      <c r="V231" s="58">
        <v>7.71</v>
      </c>
      <c r="W231" s="58">
        <v>0.38</v>
      </c>
      <c r="X231" s="58">
        <v>17.34</v>
      </c>
      <c r="Y231" s="58">
        <v>10.92</v>
      </c>
      <c r="Z231" s="58">
        <v>1.74</v>
      </c>
      <c r="AA231" s="58">
        <v>0.37</v>
      </c>
      <c r="AB231" s="58"/>
      <c r="AD231" s="59"/>
      <c r="AE231" s="60"/>
      <c r="AF231" s="61"/>
      <c r="AG231" s="59"/>
      <c r="AH231" s="59"/>
      <c r="AI231" s="59"/>
      <c r="AJ231" s="60"/>
      <c r="AK231" s="62"/>
      <c r="AL231" s="62"/>
      <c r="AM231" s="62"/>
      <c r="AN231" s="62"/>
      <c r="AO231" s="62"/>
      <c r="AP231" s="62"/>
      <c r="AQ231" s="63"/>
      <c r="AR231" s="62"/>
      <c r="AS231" s="62"/>
      <c r="AT231" s="63"/>
      <c r="AU231" s="59"/>
      <c r="AV231" s="59"/>
      <c r="AW231" s="59"/>
      <c r="AX231" s="59"/>
      <c r="AY231" s="59"/>
      <c r="AZ231" s="59"/>
      <c r="BA231" s="60"/>
      <c r="BB231" s="64"/>
      <c r="BC231" s="64"/>
      <c r="BD231" s="59"/>
      <c r="BE231" s="59"/>
      <c r="BF231" s="59"/>
      <c r="BG231" s="59"/>
      <c r="BH231" s="59"/>
      <c r="BI231" s="59"/>
      <c r="BJ231" s="59"/>
      <c r="BK231" s="59"/>
      <c r="BL231" s="57"/>
      <c r="BM231" s="57"/>
      <c r="BN231" s="57"/>
      <c r="BO231" s="57"/>
      <c r="BP231" s="57"/>
      <c r="BQ231" s="57"/>
      <c r="BR231" s="57"/>
      <c r="BS231" s="57"/>
      <c r="BT231" s="57"/>
      <c r="BU231" s="57"/>
      <c r="BV231" s="57"/>
      <c r="BW231" s="57"/>
      <c r="BX231" s="57"/>
      <c r="CA231" s="57"/>
      <c r="CB231" s="57"/>
      <c r="CC231" s="57"/>
      <c r="CD231" s="57"/>
      <c r="CE231" s="57"/>
      <c r="CF231" s="57"/>
      <c r="CG231" s="57"/>
      <c r="CH231" s="57"/>
      <c r="CI231" s="57"/>
      <c r="CJ231" s="57"/>
      <c r="CK231" s="57"/>
      <c r="CL231" s="57"/>
      <c r="CP231"/>
      <c r="CQ231"/>
      <c r="CR231"/>
      <c r="CS231"/>
      <c r="CT231"/>
      <c r="CU231"/>
      <c r="CV231"/>
      <c r="CW231"/>
      <c r="CX231"/>
      <c r="CY231"/>
      <c r="CZ231"/>
      <c r="EM231" s="57"/>
      <c r="EN231" s="57"/>
      <c r="EO231" s="57"/>
      <c r="EP231" s="57"/>
      <c r="EQ231" s="57"/>
      <c r="ER231" s="57"/>
      <c r="ES231" s="57"/>
      <c r="ET231" s="57"/>
      <c r="EU231" s="57"/>
      <c r="EV231" s="57"/>
      <c r="EW231" s="57"/>
      <c r="FG231" s="65"/>
      <c r="FH231" s="65"/>
      <c r="FL231" s="57"/>
      <c r="FX231" s="57"/>
      <c r="FY231" s="57"/>
      <c r="FZ231" s="57"/>
      <c r="GA231" s="66"/>
      <c r="GB231" s="66"/>
      <c r="GE231" s="66"/>
      <c r="GG231" s="57"/>
    </row>
    <row r="232" spans="1:189" s="56" customFormat="1" ht="18" customHeight="1" x14ac:dyDescent="0.3">
      <c r="A232" s="56" t="s">
        <v>1047</v>
      </c>
      <c r="B232" s="56" t="s">
        <v>1021</v>
      </c>
      <c r="C232" s="57">
        <v>1030</v>
      </c>
      <c r="D232" s="57">
        <v>9</v>
      </c>
      <c r="E232" s="56">
        <f t="shared" si="3"/>
        <v>1303.1500000000001</v>
      </c>
      <c r="F232" s="67">
        <v>54.41</v>
      </c>
      <c r="G232" s="67">
        <v>0.32</v>
      </c>
      <c r="H232" s="67">
        <v>18.649999999999999</v>
      </c>
      <c r="I232" s="67">
        <v>10.37</v>
      </c>
      <c r="J232" s="67">
        <v>0.28000000000000003</v>
      </c>
      <c r="K232" s="67">
        <v>1.57</v>
      </c>
      <c r="L232" s="67">
        <v>9.3699999999999992</v>
      </c>
      <c r="M232" s="58">
        <v>3.32</v>
      </c>
      <c r="N232" s="58">
        <v>1.36</v>
      </c>
      <c r="O232" s="67"/>
      <c r="P232" s="58">
        <v>0.36</v>
      </c>
      <c r="Q232" s="58">
        <v>7.95</v>
      </c>
      <c r="S232" s="67">
        <v>40.81</v>
      </c>
      <c r="T232" s="67">
        <v>2.5299999999999998</v>
      </c>
      <c r="U232" s="67">
        <v>15.94</v>
      </c>
      <c r="V232" s="67">
        <v>9.51</v>
      </c>
      <c r="W232" s="67"/>
      <c r="X232" s="67">
        <v>13.92</v>
      </c>
      <c r="Y232" s="67">
        <v>11.12</v>
      </c>
      <c r="Z232" s="58">
        <v>2.5</v>
      </c>
      <c r="AA232" s="58">
        <v>0.91</v>
      </c>
      <c r="AB232" s="67"/>
      <c r="AD232" s="59"/>
      <c r="AE232" s="60"/>
      <c r="AF232" s="61"/>
      <c r="AG232" s="59"/>
      <c r="AH232" s="59"/>
      <c r="AI232" s="59"/>
      <c r="AJ232" s="60"/>
      <c r="AK232" s="62"/>
      <c r="AL232" s="62"/>
      <c r="AM232" s="62"/>
      <c r="AN232" s="62"/>
      <c r="AO232" s="62"/>
      <c r="AP232" s="62"/>
      <c r="AQ232" s="63"/>
      <c r="AR232" s="62"/>
      <c r="AS232" s="62"/>
      <c r="AT232" s="63"/>
      <c r="AU232" s="59"/>
      <c r="AV232" s="59"/>
      <c r="AW232" s="59"/>
      <c r="AX232" s="59"/>
      <c r="AY232" s="59"/>
      <c r="AZ232" s="59"/>
      <c r="BA232" s="60"/>
      <c r="BB232" s="64"/>
      <c r="BC232" s="64"/>
      <c r="BD232" s="59"/>
      <c r="BE232" s="59"/>
      <c r="BF232" s="59"/>
      <c r="BG232" s="59"/>
      <c r="BH232" s="59"/>
      <c r="BI232" s="59"/>
      <c r="BJ232" s="59"/>
      <c r="BK232" s="59"/>
      <c r="BL232" s="57"/>
      <c r="BM232" s="57"/>
      <c r="BN232" s="57"/>
      <c r="BO232" s="57"/>
      <c r="BP232" s="57"/>
      <c r="BQ232" s="57"/>
      <c r="BR232" s="57"/>
      <c r="BS232" s="57"/>
      <c r="BT232" s="57"/>
      <c r="BU232" s="57"/>
      <c r="BV232" s="57"/>
      <c r="BW232" s="57"/>
      <c r="BX232" s="57"/>
      <c r="CA232" s="57"/>
      <c r="CB232" s="57"/>
      <c r="CC232" s="57"/>
      <c r="CD232" s="57"/>
      <c r="CE232" s="57"/>
      <c r="CF232" s="57"/>
      <c r="CG232" s="57"/>
      <c r="CH232" s="57"/>
      <c r="CI232" s="57"/>
      <c r="CJ232" s="57"/>
      <c r="CK232" s="57"/>
      <c r="CL232" s="57"/>
      <c r="CP232"/>
      <c r="CQ232"/>
      <c r="CR232"/>
      <c r="CS232"/>
      <c r="CT232"/>
      <c r="CU232"/>
      <c r="CV232"/>
      <c r="CW232"/>
      <c r="CX232"/>
      <c r="CY232"/>
      <c r="CZ232"/>
      <c r="EM232" s="57"/>
      <c r="EN232" s="57"/>
      <c r="EO232" s="57"/>
      <c r="EP232" s="57"/>
      <c r="EQ232" s="57"/>
      <c r="ER232" s="57"/>
      <c r="ES232" s="57"/>
      <c r="ET232" s="57"/>
      <c r="EU232" s="57"/>
      <c r="EV232" s="57"/>
      <c r="EW232" s="57"/>
      <c r="FG232" s="65"/>
      <c r="FH232" s="65"/>
      <c r="FL232" s="57"/>
      <c r="FX232" s="57"/>
      <c r="FY232" s="57"/>
      <c r="FZ232" s="57"/>
      <c r="GA232" s="66"/>
      <c r="GB232" s="66"/>
      <c r="GE232" s="66"/>
      <c r="GG232" s="57"/>
    </row>
    <row r="233" spans="1:189" s="56" customFormat="1" ht="18" customHeight="1" x14ac:dyDescent="0.3">
      <c r="A233" s="56" t="s">
        <v>1043</v>
      </c>
      <c r="B233" s="56" t="s">
        <v>1021</v>
      </c>
      <c r="C233" s="57">
        <v>950</v>
      </c>
      <c r="D233" s="57">
        <v>9.2000000000000011</v>
      </c>
      <c r="E233" s="56">
        <f t="shared" si="3"/>
        <v>1223.1500000000001</v>
      </c>
      <c r="F233" s="58">
        <v>62.7042</v>
      </c>
      <c r="G233" s="58">
        <v>7.0463999999999999E-2</v>
      </c>
      <c r="H233" s="58">
        <v>16.761600000000001</v>
      </c>
      <c r="I233" s="58">
        <v>1.02173</v>
      </c>
      <c r="J233" s="58">
        <v>3.5231999999999999E-2</v>
      </c>
      <c r="K233" s="58">
        <v>0.31708799999999998</v>
      </c>
      <c r="L233" s="58">
        <v>1.9553799999999999</v>
      </c>
      <c r="M233" s="58">
        <v>3.3029999999999999</v>
      </c>
      <c r="N233" s="58">
        <v>1.58544</v>
      </c>
      <c r="O233" s="58"/>
      <c r="P233" s="58"/>
      <c r="Q233" s="58">
        <v>11.92</v>
      </c>
      <c r="S233" s="58">
        <v>46.8</v>
      </c>
      <c r="T233" s="58">
        <v>0.86</v>
      </c>
      <c r="U233" s="58">
        <v>11.7</v>
      </c>
      <c r="V233" s="58">
        <v>5.69</v>
      </c>
      <c r="W233" s="58">
        <v>0.09</v>
      </c>
      <c r="X233" s="58">
        <v>17.5</v>
      </c>
      <c r="Y233" s="58">
        <v>9.7799999999999994</v>
      </c>
      <c r="Z233" s="58">
        <v>2.64</v>
      </c>
      <c r="AA233" s="58">
        <v>0.47</v>
      </c>
      <c r="AB233" s="58"/>
      <c r="AD233" s="59"/>
      <c r="AE233" s="60"/>
      <c r="AF233" s="61"/>
      <c r="AG233" s="59"/>
      <c r="AH233" s="59"/>
      <c r="AI233" s="59"/>
      <c r="AJ233" s="60"/>
      <c r="AK233" s="62"/>
      <c r="AL233" s="62"/>
      <c r="AM233" s="62"/>
      <c r="AN233" s="62"/>
      <c r="AO233" s="62"/>
      <c r="AP233" s="62"/>
      <c r="AQ233" s="63"/>
      <c r="AR233" s="62"/>
      <c r="AS233" s="62"/>
      <c r="AT233" s="63"/>
      <c r="AU233" s="59"/>
      <c r="AV233" s="59"/>
      <c r="AW233" s="59"/>
      <c r="AX233" s="59"/>
      <c r="AY233" s="59"/>
      <c r="AZ233" s="59"/>
      <c r="BA233" s="60"/>
      <c r="BB233" s="64"/>
      <c r="BC233" s="64"/>
      <c r="BD233" s="59"/>
      <c r="BE233" s="59"/>
      <c r="BF233" s="59"/>
      <c r="BG233" s="59"/>
      <c r="BH233" s="59"/>
      <c r="BI233" s="59"/>
      <c r="BJ233" s="59"/>
      <c r="BK233" s="59"/>
      <c r="BL233" s="57"/>
      <c r="BM233" s="57"/>
      <c r="BN233" s="57"/>
      <c r="BO233" s="57"/>
      <c r="BP233" s="57"/>
      <c r="BQ233" s="57"/>
      <c r="BR233" s="57"/>
      <c r="BS233" s="57"/>
      <c r="BT233" s="57"/>
      <c r="BU233" s="57"/>
      <c r="BV233" s="57"/>
      <c r="BW233" s="57"/>
      <c r="BX233" s="57"/>
      <c r="CA233" s="57"/>
      <c r="CB233" s="57"/>
      <c r="CC233" s="57"/>
      <c r="CD233" s="57"/>
      <c r="CE233" s="57"/>
      <c r="CF233" s="57"/>
      <c r="CG233" s="57"/>
      <c r="CH233" s="57"/>
      <c r="CI233" s="57"/>
      <c r="CJ233" s="57"/>
      <c r="CK233" s="57"/>
      <c r="CL233" s="57"/>
      <c r="CP233"/>
      <c r="CQ233"/>
      <c r="CR233"/>
      <c r="CS233"/>
      <c r="CT233"/>
      <c r="CU233"/>
      <c r="CV233"/>
      <c r="CW233"/>
      <c r="CX233"/>
      <c r="CY233"/>
      <c r="CZ233"/>
      <c r="EM233" s="57"/>
      <c r="EN233" s="57"/>
      <c r="EO233" s="57"/>
      <c r="EP233" s="57"/>
      <c r="EQ233" s="57"/>
      <c r="ER233" s="57"/>
      <c r="ES233" s="57"/>
      <c r="ET233" s="57"/>
      <c r="EU233" s="57"/>
      <c r="EV233" s="57"/>
      <c r="EW233" s="57"/>
      <c r="FG233" s="65"/>
      <c r="FH233" s="65"/>
      <c r="FL233" s="57"/>
      <c r="FX233" s="57"/>
      <c r="FY233" s="57"/>
      <c r="FZ233" s="57"/>
      <c r="GA233" s="66"/>
      <c r="GB233" s="66"/>
      <c r="GE233" s="66"/>
      <c r="GG233" s="57"/>
    </row>
    <row r="234" spans="1:189" s="56" customFormat="1" ht="18" customHeight="1" x14ac:dyDescent="0.3">
      <c r="A234" s="56" t="s">
        <v>1043</v>
      </c>
      <c r="B234" s="56" t="s">
        <v>1021</v>
      </c>
      <c r="C234" s="57">
        <v>950</v>
      </c>
      <c r="D234" s="57">
        <v>9.2000000000000011</v>
      </c>
      <c r="E234" s="56">
        <f t="shared" si="3"/>
        <v>1223.1500000000001</v>
      </c>
      <c r="F234" s="58">
        <v>62.3551</v>
      </c>
      <c r="G234" s="58">
        <v>0.123984</v>
      </c>
      <c r="H234" s="58">
        <v>16.8264</v>
      </c>
      <c r="I234" s="58">
        <v>1.30183</v>
      </c>
      <c r="J234" s="58">
        <v>3.5423999999999997E-2</v>
      </c>
      <c r="K234" s="58">
        <v>0.59335199999999999</v>
      </c>
      <c r="L234" s="58">
        <v>2.38226</v>
      </c>
      <c r="M234" s="58">
        <v>3.08189</v>
      </c>
      <c r="N234" s="58">
        <v>1.6206499999999999</v>
      </c>
      <c r="O234" s="58"/>
      <c r="P234" s="58"/>
      <c r="Q234" s="58">
        <v>11.44</v>
      </c>
      <c r="S234" s="58">
        <v>44.8</v>
      </c>
      <c r="T234" s="58">
        <v>0.66</v>
      </c>
      <c r="U234" s="58">
        <v>12.2</v>
      </c>
      <c r="V234" s="58">
        <v>6.22</v>
      </c>
      <c r="W234" s="58">
        <v>0.1</v>
      </c>
      <c r="X234" s="58">
        <v>18</v>
      </c>
      <c r="Y234" s="58">
        <v>10.6</v>
      </c>
      <c r="Z234" s="58">
        <v>2.4</v>
      </c>
      <c r="AA234" s="58">
        <v>0.38</v>
      </c>
      <c r="AB234" s="58"/>
      <c r="AD234" s="59"/>
      <c r="AE234" s="60"/>
      <c r="AF234" s="61"/>
      <c r="AG234" s="59"/>
      <c r="AH234" s="59"/>
      <c r="AI234" s="59"/>
      <c r="AJ234" s="60"/>
      <c r="AK234" s="62"/>
      <c r="AL234" s="62"/>
      <c r="AM234" s="62"/>
      <c r="AN234" s="62"/>
      <c r="AO234" s="62"/>
      <c r="AP234" s="62"/>
      <c r="AQ234" s="63"/>
      <c r="AR234" s="62"/>
      <c r="AS234" s="62"/>
      <c r="AT234" s="63"/>
      <c r="AU234" s="59"/>
      <c r="AV234" s="59"/>
      <c r="AW234" s="59"/>
      <c r="AX234" s="59"/>
      <c r="AY234" s="59"/>
      <c r="AZ234" s="59"/>
      <c r="BA234" s="60"/>
      <c r="BB234" s="64"/>
      <c r="BC234" s="64"/>
      <c r="BD234" s="59"/>
      <c r="BE234" s="59"/>
      <c r="BF234" s="59"/>
      <c r="BG234" s="59"/>
      <c r="BH234" s="59"/>
      <c r="BI234" s="59"/>
      <c r="BJ234" s="59"/>
      <c r="BK234" s="59"/>
      <c r="BL234" s="57"/>
      <c r="BM234" s="57"/>
      <c r="BN234" s="57"/>
      <c r="BO234" s="57"/>
      <c r="BP234" s="57"/>
      <c r="BQ234" s="57"/>
      <c r="BR234" s="57"/>
      <c r="BS234" s="57"/>
      <c r="BT234" s="57"/>
      <c r="BU234" s="57"/>
      <c r="BV234" s="57"/>
      <c r="BW234" s="57"/>
      <c r="BX234" s="57"/>
      <c r="CA234" s="57"/>
      <c r="CB234" s="57"/>
      <c r="CC234" s="57"/>
      <c r="CD234" s="57"/>
      <c r="CE234" s="57"/>
      <c r="CF234" s="57"/>
      <c r="CG234" s="57"/>
      <c r="CH234" s="57"/>
      <c r="CI234" s="57"/>
      <c r="CJ234" s="57"/>
      <c r="CK234" s="57"/>
      <c r="CL234" s="57"/>
      <c r="CP234"/>
      <c r="CQ234"/>
      <c r="CR234"/>
      <c r="CS234"/>
      <c r="CT234"/>
      <c r="CU234"/>
      <c r="CV234"/>
      <c r="CW234"/>
      <c r="CX234"/>
      <c r="CY234"/>
      <c r="CZ234"/>
      <c r="EM234" s="57"/>
      <c r="EN234" s="57"/>
      <c r="EO234" s="57"/>
      <c r="EP234" s="57"/>
      <c r="EQ234" s="57"/>
      <c r="ER234" s="57"/>
      <c r="ES234" s="57"/>
      <c r="ET234" s="57"/>
      <c r="EU234" s="57"/>
      <c r="EV234" s="57"/>
      <c r="EW234" s="57"/>
      <c r="FG234" s="65"/>
      <c r="FH234" s="65"/>
      <c r="FL234" s="57"/>
      <c r="FX234" s="57"/>
      <c r="FY234" s="57"/>
      <c r="FZ234" s="57"/>
      <c r="GA234" s="66"/>
      <c r="GB234" s="66"/>
      <c r="GE234" s="66"/>
      <c r="GG234" s="57"/>
    </row>
    <row r="235" spans="1:189" s="56" customFormat="1" ht="18" customHeight="1" x14ac:dyDescent="0.3">
      <c r="A235" s="56" t="s">
        <v>1043</v>
      </c>
      <c r="B235" s="56" t="s">
        <v>1021</v>
      </c>
      <c r="C235" s="57">
        <v>950</v>
      </c>
      <c r="D235" s="57">
        <v>9.2000000000000011</v>
      </c>
      <c r="E235" s="56">
        <f t="shared" si="3"/>
        <v>1223.1500000000001</v>
      </c>
      <c r="F235" s="58">
        <v>62.7104</v>
      </c>
      <c r="G235" s="58">
        <v>0.10589999999999999</v>
      </c>
      <c r="H235" s="58">
        <v>16.538</v>
      </c>
      <c r="I235" s="58">
        <v>1.1913800000000001</v>
      </c>
      <c r="J235" s="58">
        <v>4.4124999999999998E-2</v>
      </c>
      <c r="K235" s="58">
        <v>0.432425</v>
      </c>
      <c r="L235" s="58">
        <v>2.1709499999999999</v>
      </c>
      <c r="M235" s="58">
        <v>3.0534500000000002</v>
      </c>
      <c r="N235" s="58">
        <v>1.6855800000000001</v>
      </c>
      <c r="O235" s="58"/>
      <c r="P235" s="58"/>
      <c r="Q235" s="58">
        <v>11.75</v>
      </c>
      <c r="S235" s="58">
        <v>47.15</v>
      </c>
      <c r="T235" s="58">
        <v>0.91</v>
      </c>
      <c r="U235" s="58">
        <v>10.64</v>
      </c>
      <c r="V235" s="58">
        <v>6.49</v>
      </c>
      <c r="W235" s="58">
        <v>0.11</v>
      </c>
      <c r="X235" s="58">
        <v>17.16</v>
      </c>
      <c r="Y235" s="58">
        <v>10.72</v>
      </c>
      <c r="Z235" s="58">
        <v>2.17</v>
      </c>
      <c r="AA235" s="58">
        <v>0.34</v>
      </c>
      <c r="AB235" s="58"/>
      <c r="AD235" s="59"/>
      <c r="AE235" s="60"/>
      <c r="AF235" s="61"/>
      <c r="AG235" s="59"/>
      <c r="AH235" s="59"/>
      <c r="AI235" s="59"/>
      <c r="AJ235" s="60"/>
      <c r="AK235" s="62"/>
      <c r="AL235" s="62"/>
      <c r="AM235" s="62"/>
      <c r="AN235" s="62"/>
      <c r="AO235" s="62"/>
      <c r="AP235" s="62"/>
      <c r="AQ235" s="63"/>
      <c r="AR235" s="62"/>
      <c r="AS235" s="62"/>
      <c r="AT235" s="63"/>
      <c r="AU235" s="59"/>
      <c r="AV235" s="59"/>
      <c r="AW235" s="59"/>
      <c r="AX235" s="59"/>
      <c r="AY235" s="59"/>
      <c r="AZ235" s="59"/>
      <c r="BA235" s="60"/>
      <c r="BB235" s="64"/>
      <c r="BC235" s="64"/>
      <c r="BD235" s="59"/>
      <c r="BE235" s="59"/>
      <c r="BF235" s="59"/>
      <c r="BG235" s="59"/>
      <c r="BH235" s="59"/>
      <c r="BI235" s="59"/>
      <c r="BJ235" s="59"/>
      <c r="BK235" s="59"/>
      <c r="BL235" s="57"/>
      <c r="BM235" s="57"/>
      <c r="BN235" s="57"/>
      <c r="BO235" s="57"/>
      <c r="BP235" s="57"/>
      <c r="BQ235" s="57"/>
      <c r="BR235" s="57"/>
      <c r="BS235" s="57"/>
      <c r="BT235" s="57"/>
      <c r="BU235" s="57"/>
      <c r="BV235" s="57"/>
      <c r="BW235" s="57"/>
      <c r="BX235" s="57"/>
      <c r="CA235" s="57"/>
      <c r="CB235" s="57"/>
      <c r="CC235" s="57"/>
      <c r="CD235" s="57"/>
      <c r="CE235" s="57"/>
      <c r="CF235" s="57"/>
      <c r="CG235" s="57"/>
      <c r="CH235" s="57"/>
      <c r="CI235" s="57"/>
      <c r="CJ235" s="57"/>
      <c r="CK235" s="57"/>
      <c r="CL235" s="57"/>
      <c r="CP235"/>
      <c r="CQ235"/>
      <c r="CR235"/>
      <c r="CS235"/>
      <c r="CT235"/>
      <c r="CU235"/>
      <c r="CV235"/>
      <c r="CW235"/>
      <c r="CX235"/>
      <c r="CY235"/>
      <c r="CZ235"/>
      <c r="EM235" s="57"/>
      <c r="EN235" s="57"/>
      <c r="EO235" s="57"/>
      <c r="EP235" s="57"/>
      <c r="EQ235" s="57"/>
      <c r="ER235" s="57"/>
      <c r="ES235" s="57"/>
      <c r="ET235" s="57"/>
      <c r="EU235" s="57"/>
      <c r="EV235" s="57"/>
      <c r="EW235" s="57"/>
      <c r="FG235" s="65"/>
      <c r="FH235" s="65"/>
      <c r="FL235" s="57"/>
      <c r="FX235" s="57"/>
      <c r="FY235" s="57"/>
      <c r="FZ235" s="57"/>
      <c r="GA235" s="66"/>
      <c r="GB235" s="66"/>
      <c r="GE235" s="66"/>
      <c r="GG235" s="57"/>
    </row>
    <row r="236" spans="1:189" s="56" customFormat="1" ht="18" customHeight="1" x14ac:dyDescent="0.3">
      <c r="A236" s="56" t="s">
        <v>1043</v>
      </c>
      <c r="B236" s="56" t="s">
        <v>1021</v>
      </c>
      <c r="C236" s="57">
        <v>1000</v>
      </c>
      <c r="D236" s="57">
        <v>9.2000000000000011</v>
      </c>
      <c r="E236" s="56">
        <f t="shared" si="3"/>
        <v>1273.1500000000001</v>
      </c>
      <c r="F236" s="58">
        <v>60.4739</v>
      </c>
      <c r="G236" s="58">
        <v>8.7389999999999995E-2</v>
      </c>
      <c r="H236" s="58">
        <v>18.159600000000001</v>
      </c>
      <c r="I236" s="58">
        <v>1.05742</v>
      </c>
      <c r="J236" s="58">
        <v>3.4956000000000001E-2</v>
      </c>
      <c r="K236" s="58">
        <v>0.20973600000000001</v>
      </c>
      <c r="L236" s="58">
        <v>2.13232</v>
      </c>
      <c r="M236" s="58">
        <v>3.8713799999999998</v>
      </c>
      <c r="N236" s="58">
        <v>0.99624599999999996</v>
      </c>
      <c r="O236" s="58"/>
      <c r="P236" s="58"/>
      <c r="Q236" s="58">
        <v>12.61</v>
      </c>
      <c r="S236" s="58">
        <v>44.2</v>
      </c>
      <c r="T236" s="58">
        <v>0.59</v>
      </c>
      <c r="U236" s="58">
        <v>12.2</v>
      </c>
      <c r="V236" s="58">
        <v>6.43</v>
      </c>
      <c r="W236" s="58">
        <v>0.09</v>
      </c>
      <c r="X236" s="58">
        <v>17.600000000000001</v>
      </c>
      <c r="Y236" s="58">
        <v>10.5</v>
      </c>
      <c r="Z236" s="58">
        <v>3.05</v>
      </c>
      <c r="AA236" s="58">
        <v>0.56999999999999995</v>
      </c>
      <c r="AB236" s="58"/>
      <c r="AD236" s="59"/>
      <c r="AE236" s="60"/>
      <c r="AF236" s="61"/>
      <c r="AG236" s="59"/>
      <c r="AH236" s="59"/>
      <c r="AI236" s="59"/>
      <c r="AJ236" s="60"/>
      <c r="AK236" s="62"/>
      <c r="AL236" s="62"/>
      <c r="AM236" s="62"/>
      <c r="AN236" s="62"/>
      <c r="AO236" s="62"/>
      <c r="AP236" s="62"/>
      <c r="AQ236" s="63"/>
      <c r="AR236" s="62"/>
      <c r="AS236" s="62"/>
      <c r="AT236" s="63"/>
      <c r="AU236" s="59"/>
      <c r="AV236" s="59"/>
      <c r="AW236" s="59"/>
      <c r="AX236" s="59"/>
      <c r="AY236" s="59"/>
      <c r="AZ236" s="59"/>
      <c r="BA236" s="60"/>
      <c r="BB236" s="64"/>
      <c r="BC236" s="64"/>
      <c r="BD236" s="59"/>
      <c r="BE236" s="59"/>
      <c r="BF236" s="59"/>
      <c r="BG236" s="59"/>
      <c r="BH236" s="59"/>
      <c r="BI236" s="59"/>
      <c r="BJ236" s="59"/>
      <c r="BK236" s="59"/>
      <c r="BL236" s="57"/>
      <c r="BM236" s="57"/>
      <c r="BN236" s="57"/>
      <c r="BO236" s="57"/>
      <c r="BP236" s="57"/>
      <c r="BQ236" s="57"/>
      <c r="BR236" s="57"/>
      <c r="BS236" s="57"/>
      <c r="BT236" s="57"/>
      <c r="BU236" s="57"/>
      <c r="BV236" s="57"/>
      <c r="BW236" s="57"/>
      <c r="BX236" s="57"/>
      <c r="CA236" s="57"/>
      <c r="CB236" s="57"/>
      <c r="CC236" s="57"/>
      <c r="CD236" s="57"/>
      <c r="CE236" s="57"/>
      <c r="CF236" s="57"/>
      <c r="CG236" s="57"/>
      <c r="CH236" s="57"/>
      <c r="CI236" s="57"/>
      <c r="CJ236" s="57"/>
      <c r="CK236" s="57"/>
      <c r="CL236" s="57"/>
      <c r="CP236"/>
      <c r="CQ236"/>
      <c r="CR236"/>
      <c r="CS236"/>
      <c r="CT236"/>
      <c r="CU236"/>
      <c r="CV236"/>
      <c r="CW236"/>
      <c r="CX236"/>
      <c r="CY236"/>
      <c r="CZ236"/>
      <c r="EM236" s="57"/>
      <c r="EN236" s="57"/>
      <c r="EO236" s="57"/>
      <c r="EP236" s="57"/>
      <c r="EQ236" s="57"/>
      <c r="ER236" s="57"/>
      <c r="ES236" s="57"/>
      <c r="ET236" s="57"/>
      <c r="EU236" s="57"/>
      <c r="EV236" s="57"/>
      <c r="EW236" s="57"/>
      <c r="FG236" s="65"/>
      <c r="FH236" s="65"/>
      <c r="FL236" s="57"/>
      <c r="FX236" s="57"/>
      <c r="FY236" s="57"/>
      <c r="FZ236" s="57"/>
      <c r="GA236" s="66"/>
      <c r="GB236" s="66"/>
      <c r="GE236" s="66"/>
      <c r="GG236" s="57"/>
    </row>
    <row r="237" spans="1:189" s="56" customFormat="1" ht="18" customHeight="1" x14ac:dyDescent="0.3">
      <c r="A237" s="56" t="s">
        <v>1043</v>
      </c>
      <c r="B237" s="56" t="s">
        <v>1021</v>
      </c>
      <c r="C237" s="57">
        <v>1000</v>
      </c>
      <c r="D237" s="57">
        <v>9.2000000000000011</v>
      </c>
      <c r="E237" s="56">
        <f t="shared" si="3"/>
        <v>1273.1500000000001</v>
      </c>
      <c r="F237" s="58">
        <v>60.494</v>
      </c>
      <c r="G237" s="58">
        <v>0.155556</v>
      </c>
      <c r="H237" s="58">
        <v>17.405000000000001</v>
      </c>
      <c r="I237" s="58">
        <v>1.5555600000000001</v>
      </c>
      <c r="J237" s="58">
        <v>3.4568000000000002E-2</v>
      </c>
      <c r="K237" s="58">
        <v>0.198766</v>
      </c>
      <c r="L237" s="58">
        <v>3.0765500000000001</v>
      </c>
      <c r="M237" s="58">
        <v>2.0654400000000002</v>
      </c>
      <c r="N237" s="58">
        <v>1.1580299999999999</v>
      </c>
      <c r="O237" s="58"/>
      <c r="P237" s="58"/>
      <c r="Q237" s="58">
        <v>13.58</v>
      </c>
      <c r="S237" s="58">
        <v>43.6</v>
      </c>
      <c r="T237" s="58">
        <v>0.57999999999999996</v>
      </c>
      <c r="U237" s="58">
        <v>12.3</v>
      </c>
      <c r="V237" s="58">
        <v>6.81</v>
      </c>
      <c r="W237" s="58">
        <v>0.19</v>
      </c>
      <c r="X237" s="58">
        <v>17.8</v>
      </c>
      <c r="Y237" s="58">
        <v>10.9</v>
      </c>
      <c r="Z237" s="58">
        <v>2.68</v>
      </c>
      <c r="AA237" s="58">
        <v>0.55000000000000004</v>
      </c>
      <c r="AB237" s="58"/>
      <c r="AD237" s="59"/>
      <c r="AE237" s="60"/>
      <c r="AF237" s="61"/>
      <c r="AG237" s="59"/>
      <c r="AH237" s="59"/>
      <c r="AI237" s="59"/>
      <c r="AJ237" s="60"/>
      <c r="AK237" s="62"/>
      <c r="AL237" s="62"/>
      <c r="AM237" s="62"/>
      <c r="AN237" s="62"/>
      <c r="AO237" s="62"/>
      <c r="AP237" s="62"/>
      <c r="AQ237" s="63"/>
      <c r="AR237" s="62"/>
      <c r="AS237" s="62"/>
      <c r="AT237" s="63"/>
      <c r="AU237" s="59"/>
      <c r="AV237" s="59"/>
      <c r="AW237" s="59"/>
      <c r="AX237" s="59"/>
      <c r="AY237" s="59"/>
      <c r="AZ237" s="59"/>
      <c r="BA237" s="60"/>
      <c r="BB237" s="64"/>
      <c r="BC237" s="64"/>
      <c r="BD237" s="59"/>
      <c r="BE237" s="59"/>
      <c r="BF237" s="59"/>
      <c r="BG237" s="59"/>
      <c r="BH237" s="59"/>
      <c r="BI237" s="59"/>
      <c r="BJ237" s="59"/>
      <c r="BK237" s="59"/>
      <c r="BL237" s="57"/>
      <c r="BM237" s="57"/>
      <c r="BN237" s="57"/>
      <c r="BO237" s="57"/>
      <c r="BP237" s="57"/>
      <c r="BQ237" s="57"/>
      <c r="BR237" s="57"/>
      <c r="BS237" s="57"/>
      <c r="BT237" s="57"/>
      <c r="BU237" s="57"/>
      <c r="BV237" s="57"/>
      <c r="BW237" s="57"/>
      <c r="BX237" s="57"/>
      <c r="CA237" s="57"/>
      <c r="CB237" s="57"/>
      <c r="CC237" s="57"/>
      <c r="CD237" s="57"/>
      <c r="CE237" s="57"/>
      <c r="CF237" s="57"/>
      <c r="CG237" s="57"/>
      <c r="CH237" s="57"/>
      <c r="CI237" s="57"/>
      <c r="CJ237" s="57"/>
      <c r="CK237" s="57"/>
      <c r="CL237" s="57"/>
      <c r="CP237"/>
      <c r="CQ237"/>
      <c r="CR237"/>
      <c r="CS237"/>
      <c r="CT237"/>
      <c r="CU237"/>
      <c r="CV237"/>
      <c r="CW237"/>
      <c r="CX237"/>
      <c r="CY237"/>
      <c r="CZ237"/>
      <c r="EM237" s="57"/>
      <c r="EN237" s="57"/>
      <c r="EO237" s="57"/>
      <c r="EP237" s="57"/>
      <c r="EQ237" s="57"/>
      <c r="ER237" s="57"/>
      <c r="ES237" s="57"/>
      <c r="ET237" s="57"/>
      <c r="EU237" s="57"/>
      <c r="EV237" s="57"/>
      <c r="EW237" s="57"/>
      <c r="FG237" s="65"/>
      <c r="FH237" s="65"/>
      <c r="FL237" s="57"/>
      <c r="FX237" s="57"/>
      <c r="FY237" s="57"/>
      <c r="FZ237" s="57"/>
      <c r="GA237" s="66"/>
      <c r="GB237" s="66"/>
      <c r="GE237" s="66"/>
      <c r="GG237" s="57"/>
    </row>
    <row r="238" spans="1:189" s="56" customFormat="1" ht="18" customHeight="1" x14ac:dyDescent="0.3">
      <c r="A238" s="56" t="s">
        <v>1043</v>
      </c>
      <c r="B238" s="56" t="s">
        <v>1021</v>
      </c>
      <c r="C238" s="57">
        <v>1000</v>
      </c>
      <c r="D238" s="57">
        <v>9.2000000000000011</v>
      </c>
      <c r="E238" s="56">
        <f t="shared" si="3"/>
        <v>1273.1500000000001</v>
      </c>
      <c r="F238" s="58">
        <v>60.424999999999997</v>
      </c>
      <c r="G238" s="58">
        <v>0.12177200000000001</v>
      </c>
      <c r="H238" s="58">
        <v>17.639500000000002</v>
      </c>
      <c r="I238" s="58">
        <v>1.4351700000000001</v>
      </c>
      <c r="J238" s="58">
        <v>2.6093999999999999E-2</v>
      </c>
      <c r="K238" s="58">
        <v>0.22614799999999999</v>
      </c>
      <c r="L238" s="58">
        <v>2.4963299999999999</v>
      </c>
      <c r="M238" s="58">
        <v>2.9921099999999998</v>
      </c>
      <c r="N238" s="58">
        <v>1.19163</v>
      </c>
      <c r="O238" s="58"/>
      <c r="P238" s="58"/>
      <c r="Q238" s="58">
        <v>13.02</v>
      </c>
      <c r="S238" s="58">
        <v>45.1</v>
      </c>
      <c r="T238" s="58">
        <v>0.8</v>
      </c>
      <c r="U238" s="58">
        <v>11.1</v>
      </c>
      <c r="V238" s="58">
        <v>4.59</v>
      </c>
      <c r="W238" s="58"/>
      <c r="X238" s="58">
        <v>18.5</v>
      </c>
      <c r="Y238" s="58">
        <v>11</v>
      </c>
      <c r="Z238" s="58">
        <v>2.54</v>
      </c>
      <c r="AA238" s="58">
        <v>0.63</v>
      </c>
      <c r="AB238" s="58"/>
      <c r="AD238" s="59"/>
      <c r="AE238" s="60"/>
      <c r="AF238" s="61"/>
      <c r="AG238" s="59"/>
      <c r="AH238" s="59"/>
      <c r="AI238" s="59"/>
      <c r="AJ238" s="60"/>
      <c r="AK238" s="62"/>
      <c r="AL238" s="62"/>
      <c r="AM238" s="62"/>
      <c r="AN238" s="62"/>
      <c r="AO238" s="62"/>
      <c r="AP238" s="62"/>
      <c r="AQ238" s="63"/>
      <c r="AR238" s="62"/>
      <c r="AS238" s="62"/>
      <c r="AT238" s="63"/>
      <c r="AU238" s="59"/>
      <c r="AV238" s="59"/>
      <c r="AW238" s="59"/>
      <c r="AX238" s="59"/>
      <c r="AY238" s="59"/>
      <c r="AZ238" s="59"/>
      <c r="BA238" s="60"/>
      <c r="BB238" s="64"/>
      <c r="BC238" s="64"/>
      <c r="BD238" s="59"/>
      <c r="BE238" s="59"/>
      <c r="BF238" s="59"/>
      <c r="BG238" s="59"/>
      <c r="BH238" s="59"/>
      <c r="BI238" s="59"/>
      <c r="BJ238" s="59"/>
      <c r="BK238" s="59"/>
      <c r="BL238" s="57"/>
      <c r="BM238" s="57"/>
      <c r="BN238" s="57"/>
      <c r="BO238" s="57"/>
      <c r="BP238" s="57"/>
      <c r="BQ238" s="57"/>
      <c r="BR238" s="57"/>
      <c r="BS238" s="57"/>
      <c r="BT238" s="57"/>
      <c r="BU238" s="57"/>
      <c r="BV238" s="57"/>
      <c r="BW238" s="57"/>
      <c r="BX238" s="57"/>
      <c r="CA238" s="57"/>
      <c r="CB238" s="57"/>
      <c r="CC238" s="57"/>
      <c r="CD238" s="57"/>
      <c r="CE238" s="57"/>
      <c r="CF238" s="57"/>
      <c r="CG238" s="57"/>
      <c r="CH238" s="57"/>
      <c r="CI238" s="57"/>
      <c r="CJ238" s="57"/>
      <c r="CK238" s="57"/>
      <c r="CL238" s="57"/>
      <c r="CP238"/>
      <c r="CQ238"/>
      <c r="CR238"/>
      <c r="CS238"/>
      <c r="CT238"/>
      <c r="CU238"/>
      <c r="CV238"/>
      <c r="CW238"/>
      <c r="CX238"/>
      <c r="CY238"/>
      <c r="CZ238"/>
      <c r="EM238" s="57"/>
      <c r="EN238" s="57"/>
      <c r="EO238" s="57"/>
      <c r="EP238" s="57"/>
      <c r="EQ238" s="57"/>
      <c r="ER238" s="57"/>
      <c r="ES238" s="57"/>
      <c r="ET238" s="57"/>
      <c r="EU238" s="57"/>
      <c r="EV238" s="57"/>
      <c r="EW238" s="57"/>
      <c r="FG238" s="65"/>
      <c r="FH238" s="65"/>
      <c r="FL238" s="57"/>
      <c r="FX238" s="57"/>
      <c r="FY238" s="57"/>
      <c r="FZ238" s="57"/>
      <c r="GA238" s="66"/>
      <c r="GB238" s="66"/>
      <c r="GE238" s="66"/>
      <c r="GG238" s="57"/>
    </row>
    <row r="239" spans="1:189" s="56" customFormat="1" ht="18" customHeight="1" x14ac:dyDescent="0.3">
      <c r="A239" s="56" t="s">
        <v>1054</v>
      </c>
      <c r="B239" s="56" t="s">
        <v>1021</v>
      </c>
      <c r="C239" s="57">
        <v>1000</v>
      </c>
      <c r="D239" s="57">
        <v>9.3000000000000007</v>
      </c>
      <c r="E239" s="56">
        <f t="shared" si="3"/>
        <v>1273.1500000000001</v>
      </c>
      <c r="F239" s="58">
        <v>53.17</v>
      </c>
      <c r="G239" s="58">
        <v>1.1000000000000001</v>
      </c>
      <c r="H239" s="58">
        <v>15.93</v>
      </c>
      <c r="I239" s="58">
        <v>12.26</v>
      </c>
      <c r="J239" s="58">
        <v>0.15</v>
      </c>
      <c r="K239" s="58">
        <v>1.34</v>
      </c>
      <c r="L239" s="58">
        <v>5.39</v>
      </c>
      <c r="M239" s="58">
        <v>3.77</v>
      </c>
      <c r="N239" s="58">
        <v>2.19</v>
      </c>
      <c r="O239" s="58"/>
      <c r="P239" s="58">
        <v>1.04</v>
      </c>
      <c r="Q239" s="58">
        <v>3.6599999999999824</v>
      </c>
      <c r="S239" s="58">
        <v>38.49</v>
      </c>
      <c r="T239" s="58">
        <v>5.26</v>
      </c>
      <c r="U239" s="58">
        <v>13.83</v>
      </c>
      <c r="V239" s="58">
        <v>20.75</v>
      </c>
      <c r="W239" s="58">
        <v>0.22</v>
      </c>
      <c r="X239" s="58">
        <v>7.17</v>
      </c>
      <c r="Y239" s="58">
        <v>8.7799999999999994</v>
      </c>
      <c r="Z239" s="58">
        <v>2.5099999999999998</v>
      </c>
      <c r="AA239" s="58">
        <v>0.7</v>
      </c>
      <c r="AB239" s="58"/>
      <c r="AD239" s="59"/>
      <c r="AE239" s="60"/>
      <c r="AF239" s="61"/>
      <c r="AG239" s="59"/>
      <c r="AH239" s="59"/>
      <c r="AI239" s="59"/>
      <c r="AJ239" s="60"/>
      <c r="AK239" s="62"/>
      <c r="AL239" s="62"/>
      <c r="AM239" s="62"/>
      <c r="AN239" s="62"/>
      <c r="AO239" s="62"/>
      <c r="AP239" s="62"/>
      <c r="AQ239" s="63"/>
      <c r="AR239" s="62"/>
      <c r="AS239" s="62"/>
      <c r="AT239" s="63"/>
      <c r="AU239" s="59"/>
      <c r="AV239" s="59"/>
      <c r="AW239" s="59"/>
      <c r="AX239" s="59"/>
      <c r="AY239" s="59"/>
      <c r="AZ239" s="59"/>
      <c r="BA239" s="60"/>
      <c r="BB239" s="64"/>
      <c r="BC239" s="64"/>
      <c r="BD239" s="59"/>
      <c r="BE239" s="59"/>
      <c r="BF239" s="59"/>
      <c r="BG239" s="59"/>
      <c r="BH239" s="59"/>
      <c r="BI239" s="59"/>
      <c r="BJ239" s="59"/>
      <c r="BK239" s="59"/>
      <c r="BL239" s="57"/>
      <c r="BM239" s="57"/>
      <c r="BN239" s="57"/>
      <c r="BO239" s="57"/>
      <c r="BP239" s="57"/>
      <c r="BQ239" s="57"/>
      <c r="BR239" s="57"/>
      <c r="BS239" s="57"/>
      <c r="BT239" s="57"/>
      <c r="BU239" s="57"/>
      <c r="BV239" s="57"/>
      <c r="BW239" s="57"/>
      <c r="BX239" s="57"/>
      <c r="CA239" s="57"/>
      <c r="CB239" s="57"/>
      <c r="CC239" s="57"/>
      <c r="CD239" s="57"/>
      <c r="CE239" s="57"/>
      <c r="CF239" s="57"/>
      <c r="CG239" s="57"/>
      <c r="CH239" s="57"/>
      <c r="CI239" s="57"/>
      <c r="CJ239" s="57"/>
      <c r="CK239" s="57"/>
      <c r="CL239" s="57"/>
      <c r="CP239"/>
      <c r="CQ239"/>
      <c r="CR239"/>
      <c r="CS239"/>
      <c r="CT239"/>
      <c r="CU239"/>
      <c r="CV239"/>
      <c r="CW239"/>
      <c r="CX239"/>
      <c r="CY239"/>
      <c r="CZ239"/>
      <c r="EM239" s="57"/>
      <c r="EN239" s="57"/>
      <c r="EO239" s="57"/>
      <c r="EP239" s="57"/>
      <c r="EQ239" s="57"/>
      <c r="ER239" s="57"/>
      <c r="ES239" s="57"/>
      <c r="ET239" s="57"/>
      <c r="EU239" s="57"/>
      <c r="EV239" s="57"/>
      <c r="EW239" s="57"/>
      <c r="FG239" s="65"/>
      <c r="FH239" s="65"/>
      <c r="FL239" s="57"/>
      <c r="FX239" s="57"/>
      <c r="FY239" s="57"/>
      <c r="FZ239" s="57"/>
      <c r="GA239" s="66"/>
      <c r="GB239" s="66"/>
      <c r="GE239" s="66"/>
      <c r="GG239" s="57"/>
    </row>
    <row r="240" spans="1:189" s="56" customFormat="1" ht="18" customHeight="1" x14ac:dyDescent="0.3">
      <c r="A240" s="56" t="s">
        <v>1043</v>
      </c>
      <c r="B240" s="56" t="s">
        <v>1021</v>
      </c>
      <c r="C240" s="57">
        <v>750</v>
      </c>
      <c r="D240" s="57">
        <v>9.3999999999999986</v>
      </c>
      <c r="E240" s="56">
        <f t="shared" si="3"/>
        <v>1023.15</v>
      </c>
      <c r="F240" s="58">
        <v>73.25</v>
      </c>
      <c r="G240" s="58">
        <v>0.16</v>
      </c>
      <c r="H240" s="58">
        <v>15.76</v>
      </c>
      <c r="I240" s="58">
        <v>0.65</v>
      </c>
      <c r="J240" s="58">
        <v>0.05</v>
      </c>
      <c r="K240" s="58">
        <v>0.56999999999999995</v>
      </c>
      <c r="L240" s="58">
        <v>3.42</v>
      </c>
      <c r="M240" s="58">
        <v>3.96</v>
      </c>
      <c r="N240" s="58">
        <v>2.1800000000000002</v>
      </c>
      <c r="O240" s="58"/>
      <c r="P240" s="58"/>
      <c r="Q240" s="58">
        <v>10.5</v>
      </c>
      <c r="S240" s="58">
        <v>46.17</v>
      </c>
      <c r="T240" s="58">
        <v>0.83</v>
      </c>
      <c r="U240" s="58">
        <v>11.91</v>
      </c>
      <c r="V240" s="58">
        <v>6.08</v>
      </c>
      <c r="W240" s="58">
        <v>0.32</v>
      </c>
      <c r="X240" s="58">
        <v>17.22</v>
      </c>
      <c r="Y240" s="58">
        <v>11.89</v>
      </c>
      <c r="Z240" s="58">
        <v>1.76</v>
      </c>
      <c r="AA240" s="58">
        <v>0.44</v>
      </c>
      <c r="AB240" s="58"/>
      <c r="AD240" s="59"/>
      <c r="AE240" s="60"/>
      <c r="AF240" s="61"/>
      <c r="AG240" s="59"/>
      <c r="AH240" s="59"/>
      <c r="AI240" s="59"/>
      <c r="AJ240" s="60"/>
      <c r="AK240" s="62"/>
      <c r="AL240" s="62"/>
      <c r="AM240" s="62"/>
      <c r="AN240" s="62"/>
      <c r="AO240" s="62"/>
      <c r="AP240" s="62"/>
      <c r="AQ240" s="63"/>
      <c r="AR240" s="62"/>
      <c r="AS240" s="62"/>
      <c r="AT240" s="63"/>
      <c r="AU240" s="59"/>
      <c r="AV240" s="59"/>
      <c r="AW240" s="59"/>
      <c r="AX240" s="59"/>
      <c r="AY240" s="59"/>
      <c r="AZ240" s="59"/>
      <c r="BA240" s="60"/>
      <c r="BB240" s="64"/>
      <c r="BC240" s="64"/>
      <c r="BD240" s="59"/>
      <c r="BE240" s="59"/>
      <c r="BF240" s="59"/>
      <c r="BG240" s="59"/>
      <c r="BH240" s="59"/>
      <c r="BI240" s="59"/>
      <c r="BJ240" s="59"/>
      <c r="BK240" s="59"/>
      <c r="BL240" s="57"/>
      <c r="BM240" s="57"/>
      <c r="BN240" s="57"/>
      <c r="BO240" s="57"/>
      <c r="BP240" s="57"/>
      <c r="BQ240" s="57"/>
      <c r="BR240" s="57"/>
      <c r="BS240" s="57"/>
      <c r="BT240" s="57"/>
      <c r="BU240" s="57"/>
      <c r="BV240" s="57"/>
      <c r="BW240" s="57"/>
      <c r="BX240" s="57"/>
      <c r="CA240" s="57"/>
      <c r="CB240" s="57"/>
      <c r="CC240" s="57"/>
      <c r="CD240" s="57"/>
      <c r="CE240" s="57"/>
      <c r="CF240" s="57"/>
      <c r="CG240" s="57"/>
      <c r="CH240" s="57"/>
      <c r="CI240" s="57"/>
      <c r="CJ240" s="57"/>
      <c r="CK240" s="57"/>
      <c r="CL240" s="57"/>
      <c r="CP240"/>
      <c r="CQ240"/>
      <c r="CR240"/>
      <c r="CS240"/>
      <c r="CT240"/>
      <c r="CU240"/>
      <c r="CV240"/>
      <c r="CW240"/>
      <c r="CX240"/>
      <c r="CY240"/>
      <c r="CZ240"/>
      <c r="EM240" s="57"/>
      <c r="EN240" s="57"/>
      <c r="EO240" s="57"/>
      <c r="EP240" s="57"/>
      <c r="EQ240" s="57"/>
      <c r="ER240" s="57"/>
      <c r="ES240" s="57"/>
      <c r="ET240" s="57"/>
      <c r="EU240" s="57"/>
      <c r="EV240" s="57"/>
      <c r="EW240" s="57"/>
      <c r="FG240" s="65"/>
      <c r="FH240" s="65"/>
      <c r="FL240" s="57"/>
      <c r="FX240" s="57"/>
      <c r="FY240" s="57"/>
      <c r="FZ240" s="57"/>
      <c r="GA240" s="66"/>
      <c r="GB240" s="66"/>
      <c r="GE240" s="66"/>
      <c r="GG240" s="57"/>
    </row>
    <row r="241" spans="1:189" s="56" customFormat="1" ht="18" customHeight="1" x14ac:dyDescent="0.3">
      <c r="A241" s="56" t="s">
        <v>1043</v>
      </c>
      <c r="B241" s="56" t="s">
        <v>1021</v>
      </c>
      <c r="C241" s="57">
        <v>750</v>
      </c>
      <c r="D241" s="57">
        <v>9.3999999999999986</v>
      </c>
      <c r="E241" s="56">
        <f t="shared" si="3"/>
        <v>1023.15</v>
      </c>
      <c r="F241" s="58">
        <v>73.540000000000006</v>
      </c>
      <c r="G241" s="58">
        <v>0.26</v>
      </c>
      <c r="H241" s="58">
        <v>15.06</v>
      </c>
      <c r="I241" s="58">
        <v>1.31</v>
      </c>
      <c r="J241" s="58">
        <v>0.1</v>
      </c>
      <c r="K241" s="58">
        <v>0.46</v>
      </c>
      <c r="L241" s="58">
        <v>2.8</v>
      </c>
      <c r="M241" s="58">
        <v>3.72</v>
      </c>
      <c r="N241" s="58">
        <v>2.75</v>
      </c>
      <c r="O241" s="58"/>
      <c r="P241" s="58"/>
      <c r="Q241" s="58">
        <v>9.73</v>
      </c>
      <c r="S241" s="58">
        <v>46.35</v>
      </c>
      <c r="T241" s="58">
        <v>0.84</v>
      </c>
      <c r="U241" s="58">
        <v>11.69</v>
      </c>
      <c r="V241" s="58">
        <v>7.13</v>
      </c>
      <c r="W241" s="58">
        <v>0.47</v>
      </c>
      <c r="X241" s="58">
        <v>16.59</v>
      </c>
      <c r="Y241" s="58">
        <v>11.48</v>
      </c>
      <c r="Z241" s="58">
        <v>1.56</v>
      </c>
      <c r="AA241" s="58">
        <v>0.48</v>
      </c>
      <c r="AB241" s="58"/>
      <c r="AD241" s="59"/>
      <c r="AE241" s="60"/>
      <c r="AF241" s="61"/>
      <c r="AG241" s="59"/>
      <c r="AH241" s="59"/>
      <c r="AI241" s="59"/>
      <c r="AJ241" s="60"/>
      <c r="AK241" s="62"/>
      <c r="AL241" s="62"/>
      <c r="AM241" s="62"/>
      <c r="AN241" s="62"/>
      <c r="AO241" s="62"/>
      <c r="AP241" s="62"/>
      <c r="AQ241" s="63"/>
      <c r="AR241" s="62"/>
      <c r="AS241" s="62"/>
      <c r="AT241" s="63"/>
      <c r="AU241" s="59"/>
      <c r="AV241" s="59"/>
      <c r="AW241" s="59"/>
      <c r="AX241" s="59"/>
      <c r="AY241" s="59"/>
      <c r="AZ241" s="59"/>
      <c r="BA241" s="60"/>
      <c r="BB241" s="64"/>
      <c r="BC241" s="64"/>
      <c r="BD241" s="59"/>
      <c r="BE241" s="59"/>
      <c r="BF241" s="59"/>
      <c r="BG241" s="59"/>
      <c r="BH241" s="59"/>
      <c r="BI241" s="59"/>
      <c r="BJ241" s="59"/>
      <c r="BK241" s="59"/>
      <c r="BL241" s="57"/>
      <c r="BM241" s="57"/>
      <c r="BN241" s="57"/>
      <c r="BO241" s="57"/>
      <c r="BP241" s="57"/>
      <c r="BQ241" s="57"/>
      <c r="BR241" s="57"/>
      <c r="BS241" s="57"/>
      <c r="BT241" s="57"/>
      <c r="BU241" s="57"/>
      <c r="BV241" s="57"/>
      <c r="BW241" s="57"/>
      <c r="BX241" s="57"/>
      <c r="CA241" s="57"/>
      <c r="CB241" s="57"/>
      <c r="CC241" s="57"/>
      <c r="CD241" s="57"/>
      <c r="CE241" s="57"/>
      <c r="CF241" s="57"/>
      <c r="CG241" s="57"/>
      <c r="CH241" s="57"/>
      <c r="CI241" s="57"/>
      <c r="CJ241" s="57"/>
      <c r="CK241" s="57"/>
      <c r="CL241" s="57"/>
      <c r="CP241"/>
      <c r="CQ241"/>
      <c r="CR241"/>
      <c r="CS241"/>
      <c r="CT241"/>
      <c r="CU241"/>
      <c r="CV241"/>
      <c r="CW241"/>
      <c r="CX241"/>
      <c r="CY241"/>
      <c r="CZ241"/>
      <c r="EM241" s="57"/>
      <c r="EN241" s="57"/>
      <c r="EO241" s="57"/>
      <c r="EP241" s="57"/>
      <c r="EQ241" s="57"/>
      <c r="ER241" s="57"/>
      <c r="ES241" s="57"/>
      <c r="ET241" s="57"/>
      <c r="EU241" s="57"/>
      <c r="EV241" s="57"/>
      <c r="EW241" s="57"/>
      <c r="FG241" s="65"/>
      <c r="FH241" s="65"/>
      <c r="FL241" s="57"/>
      <c r="FX241" s="57"/>
      <c r="FY241" s="57"/>
      <c r="FZ241" s="57"/>
      <c r="GA241" s="66"/>
      <c r="GB241" s="66"/>
      <c r="GE241" s="66"/>
      <c r="GG241" s="57"/>
    </row>
    <row r="242" spans="1:189" s="56" customFormat="1" ht="18" customHeight="1" x14ac:dyDescent="0.3">
      <c r="A242" s="56" t="s">
        <v>1043</v>
      </c>
      <c r="B242" s="56" t="s">
        <v>1021</v>
      </c>
      <c r="C242" s="57">
        <v>750</v>
      </c>
      <c r="D242" s="57">
        <v>9.3999999999999986</v>
      </c>
      <c r="E242" s="56">
        <f t="shared" si="3"/>
        <v>1023.15</v>
      </c>
      <c r="F242" s="58">
        <v>73.790000000000006</v>
      </c>
      <c r="G242" s="58">
        <v>0.18</v>
      </c>
      <c r="H242" s="58">
        <v>15.19</v>
      </c>
      <c r="I242" s="58">
        <v>1.01</v>
      </c>
      <c r="J242" s="58">
        <v>7.0000000000000007E-2</v>
      </c>
      <c r="K242" s="58">
        <v>0.53</v>
      </c>
      <c r="L242" s="58">
        <v>2.39</v>
      </c>
      <c r="M242" s="58">
        <v>3.42</v>
      </c>
      <c r="N242" s="58">
        <v>3.43</v>
      </c>
      <c r="O242" s="58"/>
      <c r="P242" s="58"/>
      <c r="Q242" s="58">
        <v>9.0399999999999991</v>
      </c>
      <c r="S242" s="58">
        <v>48.75</v>
      </c>
      <c r="T242" s="58">
        <v>0.74</v>
      </c>
      <c r="U242" s="58">
        <v>11.39</v>
      </c>
      <c r="V242" s="58">
        <v>8.7899999999999991</v>
      </c>
      <c r="W242" s="58">
        <v>0.59</v>
      </c>
      <c r="X242" s="58">
        <v>15.45</v>
      </c>
      <c r="Y242" s="58">
        <v>11.47</v>
      </c>
      <c r="Z242" s="58">
        <v>1.61</v>
      </c>
      <c r="AA242" s="58">
        <v>0.62</v>
      </c>
      <c r="AB242" s="58"/>
      <c r="AD242" s="59"/>
      <c r="AE242" s="60"/>
      <c r="AF242" s="61"/>
      <c r="AG242" s="59"/>
      <c r="AH242" s="59"/>
      <c r="AI242" s="59"/>
      <c r="AJ242" s="60"/>
      <c r="AK242" s="62"/>
      <c r="AL242" s="62"/>
      <c r="AM242" s="62"/>
      <c r="AN242" s="62"/>
      <c r="AO242" s="62"/>
      <c r="AP242" s="62"/>
      <c r="AQ242" s="63"/>
      <c r="AR242" s="62"/>
      <c r="AS242" s="62"/>
      <c r="AT242" s="63"/>
      <c r="AU242" s="59"/>
      <c r="AV242" s="59"/>
      <c r="AW242" s="59"/>
      <c r="AX242" s="59"/>
      <c r="AY242" s="59"/>
      <c r="AZ242" s="59"/>
      <c r="BA242" s="60"/>
      <c r="BB242" s="64"/>
      <c r="BC242" s="64"/>
      <c r="BD242" s="59"/>
      <c r="BE242" s="59"/>
      <c r="BF242" s="59"/>
      <c r="BG242" s="59"/>
      <c r="BH242" s="59"/>
      <c r="BI242" s="59"/>
      <c r="BJ242" s="59"/>
      <c r="BK242" s="59"/>
      <c r="BL242" s="57"/>
      <c r="BM242" s="57"/>
      <c r="BN242" s="57"/>
      <c r="BO242" s="57"/>
      <c r="BP242" s="57"/>
      <c r="BQ242" s="57"/>
      <c r="BR242" s="57"/>
      <c r="BS242" s="57"/>
      <c r="BT242" s="57"/>
      <c r="BU242" s="57"/>
      <c r="BV242" s="57"/>
      <c r="BW242" s="57"/>
      <c r="BX242" s="57"/>
      <c r="CA242" s="57"/>
      <c r="CB242" s="57"/>
      <c r="CC242" s="57"/>
      <c r="CD242" s="57"/>
      <c r="CE242" s="57"/>
      <c r="CF242" s="57"/>
      <c r="CG242" s="57"/>
      <c r="CH242" s="57"/>
      <c r="CI242" s="57"/>
      <c r="CJ242" s="57"/>
      <c r="CK242" s="57"/>
      <c r="CL242" s="57"/>
      <c r="CP242"/>
      <c r="CQ242"/>
      <c r="CR242"/>
      <c r="CS242"/>
      <c r="CT242"/>
      <c r="CU242"/>
      <c r="CV242"/>
      <c r="CW242"/>
      <c r="CX242"/>
      <c r="CY242"/>
      <c r="CZ242"/>
      <c r="EM242" s="57"/>
      <c r="EN242" s="57"/>
      <c r="EO242" s="57"/>
      <c r="EP242" s="57"/>
      <c r="EQ242" s="57"/>
      <c r="ER242" s="57"/>
      <c r="ES242" s="57"/>
      <c r="ET242" s="57"/>
      <c r="EU242" s="57"/>
      <c r="EV242" s="57"/>
      <c r="EW242" s="57"/>
      <c r="FG242" s="65"/>
      <c r="FH242" s="65"/>
      <c r="FL242" s="57"/>
      <c r="FX242" s="57"/>
      <c r="FY242" s="57"/>
      <c r="FZ242" s="57"/>
      <c r="GA242" s="66"/>
      <c r="GB242" s="66"/>
      <c r="GE242" s="66"/>
      <c r="GG242" s="57"/>
    </row>
    <row r="243" spans="1:189" s="56" customFormat="1" ht="18" customHeight="1" x14ac:dyDescent="0.3">
      <c r="A243" s="56" t="s">
        <v>1043</v>
      </c>
      <c r="B243" s="56" t="s">
        <v>1021</v>
      </c>
      <c r="C243" s="57">
        <v>841</v>
      </c>
      <c r="D243" s="57">
        <v>9.6</v>
      </c>
      <c r="E243" s="56">
        <f t="shared" si="3"/>
        <v>1114.1500000000001</v>
      </c>
      <c r="F243" s="58">
        <v>70.959999999999994</v>
      </c>
      <c r="G243" s="58">
        <v>0.26</v>
      </c>
      <c r="H243" s="58">
        <v>17.66</v>
      </c>
      <c r="I243" s="58">
        <v>0.81</v>
      </c>
      <c r="J243" s="58">
        <v>0.03</v>
      </c>
      <c r="K243" s="58">
        <v>0.31</v>
      </c>
      <c r="L243" s="58">
        <v>4.1399999999999997</v>
      </c>
      <c r="M243" s="58">
        <v>4.1100000000000003</v>
      </c>
      <c r="N243" s="58">
        <v>1.72</v>
      </c>
      <c r="O243" s="58"/>
      <c r="P243" s="58"/>
      <c r="Q243" s="58">
        <v>11.69</v>
      </c>
      <c r="S243" s="58">
        <v>48.44</v>
      </c>
      <c r="T243" s="58">
        <v>0.94</v>
      </c>
      <c r="U243" s="58">
        <v>13.55</v>
      </c>
      <c r="V243" s="58">
        <v>8.0299999999999994</v>
      </c>
      <c r="W243" s="58">
        <v>0.25</v>
      </c>
      <c r="X243" s="58">
        <v>15.28</v>
      </c>
      <c r="Y243" s="58">
        <v>11.73</v>
      </c>
      <c r="Z243" s="58">
        <v>2.2999999999999998</v>
      </c>
      <c r="AA243" s="58">
        <v>0.49</v>
      </c>
      <c r="AB243" s="58"/>
      <c r="AD243" s="59"/>
      <c r="AE243" s="60"/>
      <c r="AF243" s="61"/>
      <c r="AG243" s="59"/>
      <c r="AH243" s="59"/>
      <c r="AI243" s="59"/>
      <c r="AJ243" s="60"/>
      <c r="AK243" s="62"/>
      <c r="AL243" s="62"/>
      <c r="AM243" s="62"/>
      <c r="AN243" s="62"/>
      <c r="AO243" s="62"/>
      <c r="AP243" s="62"/>
      <c r="AQ243" s="63"/>
      <c r="AR243" s="62"/>
      <c r="AS243" s="62"/>
      <c r="AT243" s="63"/>
      <c r="AU243" s="59"/>
      <c r="AV243" s="59"/>
      <c r="AW243" s="59"/>
      <c r="AX243" s="59"/>
      <c r="AY243" s="59"/>
      <c r="AZ243" s="59"/>
      <c r="BA243" s="60"/>
      <c r="BB243" s="64"/>
      <c r="BC243" s="64"/>
      <c r="BD243" s="59"/>
      <c r="BE243" s="59"/>
      <c r="BF243" s="59"/>
      <c r="BG243" s="59"/>
      <c r="BH243" s="59"/>
      <c r="BI243" s="59"/>
      <c r="BJ243" s="59"/>
      <c r="BK243" s="59"/>
      <c r="BL243" s="57"/>
      <c r="BM243" s="57"/>
      <c r="BN243" s="57"/>
      <c r="BO243" s="57"/>
      <c r="BP243" s="57"/>
      <c r="BQ243" s="57"/>
      <c r="BR243" s="57"/>
      <c r="BS243" s="57"/>
      <c r="BT243" s="57"/>
      <c r="BU243" s="57"/>
      <c r="BV243" s="57"/>
      <c r="BW243" s="57"/>
      <c r="BX243" s="57"/>
      <c r="CA243" s="57"/>
      <c r="CB243" s="57"/>
      <c r="CC243" s="57"/>
      <c r="CD243" s="57"/>
      <c r="CE243" s="57"/>
      <c r="CF243" s="57"/>
      <c r="CG243" s="57"/>
      <c r="CH243" s="57"/>
      <c r="CI243" s="57"/>
      <c r="CJ243" s="57"/>
      <c r="CK243" s="57"/>
      <c r="CL243" s="57"/>
      <c r="CP243"/>
      <c r="CQ243"/>
      <c r="CR243"/>
      <c r="CS243"/>
      <c r="CT243"/>
      <c r="CU243"/>
      <c r="CV243"/>
      <c r="CW243"/>
      <c r="CX243"/>
      <c r="CY243"/>
      <c r="CZ243"/>
      <c r="EM243" s="57"/>
      <c r="EN243" s="57"/>
      <c r="EO243" s="57"/>
      <c r="EP243" s="57"/>
      <c r="EQ243" s="57"/>
      <c r="ER243" s="57"/>
      <c r="ES243" s="57"/>
      <c r="ET243" s="57"/>
      <c r="EU243" s="57"/>
      <c r="EV243" s="57"/>
      <c r="EW243" s="57"/>
      <c r="FG243" s="65"/>
      <c r="FH243" s="65"/>
      <c r="FL243" s="57"/>
      <c r="FX243" s="57"/>
      <c r="FY243" s="57"/>
      <c r="FZ243" s="57"/>
      <c r="GA243" s="66"/>
      <c r="GB243" s="66"/>
      <c r="GE243" s="66"/>
      <c r="GG243" s="57"/>
    </row>
    <row r="244" spans="1:189" s="56" customFormat="1" ht="18" customHeight="1" x14ac:dyDescent="0.3">
      <c r="A244" s="56" t="s">
        <v>1043</v>
      </c>
      <c r="B244" s="56" t="s">
        <v>1021</v>
      </c>
      <c r="C244" s="57">
        <v>841</v>
      </c>
      <c r="D244" s="57">
        <v>9.6</v>
      </c>
      <c r="E244" s="56">
        <f t="shared" si="3"/>
        <v>1114.1500000000001</v>
      </c>
      <c r="F244" s="58">
        <v>72.13</v>
      </c>
      <c r="G244" s="58">
        <v>0.25</v>
      </c>
      <c r="H244" s="58">
        <v>17.010000000000002</v>
      </c>
      <c r="I244" s="58">
        <v>0.69</v>
      </c>
      <c r="J244" s="58">
        <v>0.06</v>
      </c>
      <c r="K244" s="58">
        <v>0.28000000000000003</v>
      </c>
      <c r="L244" s="58">
        <v>3.7</v>
      </c>
      <c r="M244" s="58">
        <v>4.01</v>
      </c>
      <c r="N244" s="58">
        <v>1.86</v>
      </c>
      <c r="O244" s="58"/>
      <c r="P244" s="58"/>
      <c r="Q244" s="58">
        <v>10.34</v>
      </c>
      <c r="S244" s="58">
        <v>46.16</v>
      </c>
      <c r="T244" s="58">
        <v>0.83</v>
      </c>
      <c r="U244" s="58">
        <v>13.4</v>
      </c>
      <c r="V244" s="58">
        <v>11.03</v>
      </c>
      <c r="W244" s="58">
        <v>0.25</v>
      </c>
      <c r="X244" s="58">
        <v>13.9443</v>
      </c>
      <c r="Y244" s="58">
        <v>11.36</v>
      </c>
      <c r="Z244" s="58">
        <v>2.21</v>
      </c>
      <c r="AA244" s="58">
        <v>0.43</v>
      </c>
      <c r="AB244" s="58"/>
      <c r="AD244" s="59"/>
      <c r="AE244" s="60"/>
      <c r="AF244" s="61"/>
      <c r="AG244" s="59"/>
      <c r="AH244" s="59"/>
      <c r="AI244" s="59"/>
      <c r="AJ244" s="60"/>
      <c r="AK244" s="62"/>
      <c r="AL244" s="62"/>
      <c r="AM244" s="62"/>
      <c r="AN244" s="62"/>
      <c r="AO244" s="62"/>
      <c r="AP244" s="62"/>
      <c r="AQ244" s="63"/>
      <c r="AR244" s="62"/>
      <c r="AS244" s="62"/>
      <c r="AT244" s="63"/>
      <c r="AU244" s="59"/>
      <c r="AV244" s="59"/>
      <c r="AW244" s="59"/>
      <c r="AX244" s="59"/>
      <c r="AY244" s="59"/>
      <c r="AZ244" s="59"/>
      <c r="BA244" s="60"/>
      <c r="BB244" s="64"/>
      <c r="BC244" s="64"/>
      <c r="BD244" s="59"/>
      <c r="BE244" s="59"/>
      <c r="BF244" s="59"/>
      <c r="BG244" s="59"/>
      <c r="BH244" s="59"/>
      <c r="BI244" s="59"/>
      <c r="BJ244" s="59"/>
      <c r="BK244" s="59"/>
      <c r="BL244" s="57"/>
      <c r="BM244" s="57"/>
      <c r="BN244" s="57"/>
      <c r="BO244" s="57"/>
      <c r="BP244" s="57"/>
      <c r="BQ244" s="57"/>
      <c r="BR244" s="57"/>
      <c r="BS244" s="57"/>
      <c r="BT244" s="57"/>
      <c r="BU244" s="57"/>
      <c r="BV244" s="57"/>
      <c r="BW244" s="57"/>
      <c r="BX244" s="57"/>
      <c r="CA244" s="57"/>
      <c r="CB244" s="57"/>
      <c r="CC244" s="57"/>
      <c r="CD244" s="57"/>
      <c r="CE244" s="57"/>
      <c r="CF244" s="57"/>
      <c r="CG244" s="57"/>
      <c r="CH244" s="57"/>
      <c r="CI244" s="57"/>
      <c r="CJ244" s="57"/>
      <c r="CK244" s="57"/>
      <c r="CL244" s="57"/>
      <c r="CP244"/>
      <c r="CQ244"/>
      <c r="CR244"/>
      <c r="CS244"/>
      <c r="CT244"/>
      <c r="CU244"/>
      <c r="CV244"/>
      <c r="CW244"/>
      <c r="CX244"/>
      <c r="CY244"/>
      <c r="CZ244"/>
      <c r="EM244" s="57"/>
      <c r="EN244" s="57"/>
      <c r="EO244" s="57"/>
      <c r="EP244" s="57"/>
      <c r="EQ244" s="57"/>
      <c r="ER244" s="57"/>
      <c r="ES244" s="57"/>
      <c r="ET244" s="57"/>
      <c r="EU244" s="57"/>
      <c r="EV244" s="57"/>
      <c r="EW244" s="57"/>
      <c r="FG244" s="65"/>
      <c r="FH244" s="65"/>
      <c r="FL244" s="57"/>
      <c r="FX244" s="57"/>
      <c r="FY244" s="57"/>
      <c r="FZ244" s="57"/>
      <c r="GA244" s="66"/>
      <c r="GB244" s="66"/>
      <c r="GE244" s="66"/>
      <c r="GG244" s="57"/>
    </row>
    <row r="245" spans="1:189" s="56" customFormat="1" ht="18" customHeight="1" x14ac:dyDescent="0.3">
      <c r="A245" s="56" t="s">
        <v>1043</v>
      </c>
      <c r="B245" s="56" t="s">
        <v>1021</v>
      </c>
      <c r="C245" s="57">
        <v>841</v>
      </c>
      <c r="D245" s="57">
        <v>9.6</v>
      </c>
      <c r="E245" s="56">
        <f t="shared" si="3"/>
        <v>1114.1500000000001</v>
      </c>
      <c r="F245" s="58">
        <v>74.260000000000005</v>
      </c>
      <c r="G245" s="58">
        <v>0.2</v>
      </c>
      <c r="H245" s="58">
        <v>15.48</v>
      </c>
      <c r="I245" s="58">
        <v>0.74</v>
      </c>
      <c r="J245" s="58">
        <v>0.04</v>
      </c>
      <c r="K245" s="58">
        <v>0.44</v>
      </c>
      <c r="L245" s="58">
        <v>2.8</v>
      </c>
      <c r="M245" s="58">
        <v>3.76</v>
      </c>
      <c r="N245" s="58">
        <v>2.2799999999999998</v>
      </c>
      <c r="O245" s="58"/>
      <c r="P245" s="58"/>
      <c r="Q245" s="58">
        <v>9.5399999999999991</v>
      </c>
      <c r="S245" s="58">
        <v>44.01</v>
      </c>
      <c r="T245" s="58">
        <v>0.95</v>
      </c>
      <c r="U245" s="58">
        <v>12.19</v>
      </c>
      <c r="V245" s="58">
        <v>10.37</v>
      </c>
      <c r="W245" s="58">
        <v>0.39</v>
      </c>
      <c r="X245" s="58">
        <v>14.56</v>
      </c>
      <c r="Y245" s="58">
        <v>11.01</v>
      </c>
      <c r="Z245" s="58">
        <v>1.91</v>
      </c>
      <c r="AA245" s="58">
        <v>0.43</v>
      </c>
      <c r="AB245" s="58"/>
      <c r="AD245" s="59"/>
      <c r="AE245" s="60"/>
      <c r="AF245" s="61"/>
      <c r="AG245" s="59"/>
      <c r="AH245" s="59"/>
      <c r="AI245" s="59"/>
      <c r="AJ245" s="60"/>
      <c r="AK245" s="62"/>
      <c r="AL245" s="62"/>
      <c r="AM245" s="62"/>
      <c r="AN245" s="62"/>
      <c r="AO245" s="62"/>
      <c r="AP245" s="62"/>
      <c r="AQ245" s="63"/>
      <c r="AR245" s="62"/>
      <c r="AS245" s="62"/>
      <c r="AT245" s="63"/>
      <c r="AU245" s="59"/>
      <c r="AV245" s="59"/>
      <c r="AW245" s="59"/>
      <c r="AX245" s="59"/>
      <c r="AY245" s="59"/>
      <c r="AZ245" s="59"/>
      <c r="BA245" s="60"/>
      <c r="BB245" s="64"/>
      <c r="BC245" s="64"/>
      <c r="BD245" s="59"/>
      <c r="BE245" s="59"/>
      <c r="BF245" s="59"/>
      <c r="BG245" s="59"/>
      <c r="BH245" s="59"/>
      <c r="BI245" s="59"/>
      <c r="BJ245" s="59"/>
      <c r="BK245" s="59"/>
      <c r="BL245" s="57"/>
      <c r="BM245" s="57"/>
      <c r="BN245" s="57"/>
      <c r="BO245" s="57"/>
      <c r="BP245" s="57"/>
      <c r="BQ245" s="57"/>
      <c r="BR245" s="57"/>
      <c r="BS245" s="57"/>
      <c r="BT245" s="57"/>
      <c r="BU245" s="57"/>
      <c r="BV245" s="57"/>
      <c r="BW245" s="57"/>
      <c r="BX245" s="57"/>
      <c r="CA245" s="57"/>
      <c r="CB245" s="57"/>
      <c r="CC245" s="57"/>
      <c r="CD245" s="57"/>
      <c r="CE245" s="57"/>
      <c r="CF245" s="57"/>
      <c r="CG245" s="57"/>
      <c r="CH245" s="57"/>
      <c r="CI245" s="57"/>
      <c r="CJ245" s="57"/>
      <c r="CK245" s="57"/>
      <c r="CL245" s="57"/>
      <c r="CP245"/>
      <c r="CQ245"/>
      <c r="CR245"/>
      <c r="CS245"/>
      <c r="CT245"/>
      <c r="CU245"/>
      <c r="CV245"/>
      <c r="CW245"/>
      <c r="CX245"/>
      <c r="CY245"/>
      <c r="CZ245"/>
      <c r="EM245" s="57"/>
      <c r="EN245" s="57"/>
      <c r="EO245" s="57"/>
      <c r="EP245" s="57"/>
      <c r="EQ245" s="57"/>
      <c r="ER245" s="57"/>
      <c r="ES245" s="57"/>
      <c r="ET245" s="57"/>
      <c r="EU245" s="57"/>
      <c r="EV245" s="57"/>
      <c r="EW245" s="57"/>
      <c r="FG245" s="65"/>
      <c r="FH245" s="65"/>
      <c r="FL245" s="57"/>
      <c r="FX245" s="57"/>
      <c r="FY245" s="57"/>
      <c r="FZ245" s="57"/>
      <c r="GA245" s="66"/>
      <c r="GB245" s="66"/>
      <c r="GE245" s="66"/>
      <c r="GG245" s="57"/>
    </row>
    <row r="246" spans="1:189" s="56" customFormat="1" ht="18" customHeight="1" x14ac:dyDescent="0.3">
      <c r="A246" s="56" t="s">
        <v>1043</v>
      </c>
      <c r="B246" s="56" t="s">
        <v>1021</v>
      </c>
      <c r="C246" s="57">
        <v>841</v>
      </c>
      <c r="D246" s="57">
        <v>9.6</v>
      </c>
      <c r="E246" s="56">
        <f t="shared" si="3"/>
        <v>1114.1500000000001</v>
      </c>
      <c r="F246" s="58">
        <v>75.53</v>
      </c>
      <c r="G246" s="58">
        <v>0.2</v>
      </c>
      <c r="H246" s="58">
        <v>14.37</v>
      </c>
      <c r="I246" s="58">
        <v>0.75</v>
      </c>
      <c r="J246" s="58">
        <v>0.05</v>
      </c>
      <c r="K246" s="58">
        <v>0.39</v>
      </c>
      <c r="L246" s="58">
        <v>2.2400000000000002</v>
      </c>
      <c r="M246" s="58">
        <v>3.73</v>
      </c>
      <c r="N246" s="58">
        <v>2.74</v>
      </c>
      <c r="O246" s="58"/>
      <c r="P246" s="58"/>
      <c r="Q246" s="58">
        <v>7.98</v>
      </c>
      <c r="S246" s="58">
        <v>48.26</v>
      </c>
      <c r="T246" s="58">
        <v>1.1399999999999999</v>
      </c>
      <c r="U246" s="58">
        <v>10.18</v>
      </c>
      <c r="V246" s="58">
        <v>5.51</v>
      </c>
      <c r="W246" s="58">
        <v>0.3</v>
      </c>
      <c r="X246" s="58">
        <v>17.39</v>
      </c>
      <c r="Y246" s="58">
        <v>11.64</v>
      </c>
      <c r="Z246" s="58">
        <v>1.87</v>
      </c>
      <c r="AA246" s="58">
        <v>0.38</v>
      </c>
      <c r="AB246" s="58"/>
      <c r="AD246" s="59"/>
      <c r="AE246" s="60"/>
      <c r="AF246" s="61"/>
      <c r="AG246" s="59"/>
      <c r="AH246" s="59"/>
      <c r="AI246" s="59"/>
      <c r="AJ246" s="60"/>
      <c r="AK246" s="62"/>
      <c r="AL246" s="62"/>
      <c r="AM246" s="62"/>
      <c r="AN246" s="62"/>
      <c r="AO246" s="62"/>
      <c r="AP246" s="62"/>
      <c r="AQ246" s="63"/>
      <c r="AR246" s="62"/>
      <c r="AS246" s="62"/>
      <c r="AT246" s="63"/>
      <c r="AU246" s="59"/>
      <c r="AV246" s="59"/>
      <c r="AW246" s="59"/>
      <c r="AX246" s="59"/>
      <c r="AY246" s="59"/>
      <c r="AZ246" s="59"/>
      <c r="BA246" s="60"/>
      <c r="BB246" s="64"/>
      <c r="BC246" s="64"/>
      <c r="BD246" s="59"/>
      <c r="BE246" s="59"/>
      <c r="BF246" s="59"/>
      <c r="BG246" s="59"/>
      <c r="BH246" s="59"/>
      <c r="BI246" s="59"/>
      <c r="BJ246" s="59"/>
      <c r="BK246" s="59"/>
      <c r="BL246" s="57"/>
      <c r="BM246" s="57"/>
      <c r="BN246" s="57"/>
      <c r="BO246" s="57"/>
      <c r="BP246" s="57"/>
      <c r="BQ246" s="57"/>
      <c r="BR246" s="57"/>
      <c r="BS246" s="57"/>
      <c r="BT246" s="57"/>
      <c r="BU246" s="57"/>
      <c r="BV246" s="57"/>
      <c r="BW246" s="57"/>
      <c r="BX246" s="57"/>
      <c r="CA246" s="57"/>
      <c r="CB246" s="57"/>
      <c r="CC246" s="57"/>
      <c r="CD246" s="57"/>
      <c r="CE246" s="57"/>
      <c r="CF246" s="57"/>
      <c r="CG246" s="57"/>
      <c r="CH246" s="57"/>
      <c r="CI246" s="57"/>
      <c r="CJ246" s="57"/>
      <c r="CK246" s="57"/>
      <c r="CL246" s="57"/>
      <c r="CP246"/>
      <c r="CQ246"/>
      <c r="CR246"/>
      <c r="CS246"/>
      <c r="CT246"/>
      <c r="CU246"/>
      <c r="CV246"/>
      <c r="CW246"/>
      <c r="CX246"/>
      <c r="CY246"/>
      <c r="CZ246"/>
      <c r="EM246" s="57"/>
      <c r="EN246" s="57"/>
      <c r="EO246" s="57"/>
      <c r="EP246" s="57"/>
      <c r="EQ246" s="57"/>
      <c r="ER246" s="57"/>
      <c r="ES246" s="57"/>
      <c r="ET246" s="57"/>
      <c r="EU246" s="57"/>
      <c r="EV246" s="57"/>
      <c r="EW246" s="57"/>
      <c r="FG246" s="65"/>
      <c r="FH246" s="65"/>
      <c r="FL246" s="57"/>
      <c r="FX246" s="57"/>
      <c r="FY246" s="57"/>
      <c r="FZ246" s="57"/>
      <c r="GA246" s="66"/>
      <c r="GB246" s="66"/>
      <c r="GE246" s="66"/>
      <c r="GG246" s="57"/>
    </row>
    <row r="247" spans="1:189" s="56" customFormat="1" ht="18" customHeight="1" x14ac:dyDescent="0.3">
      <c r="A247" s="56" t="s">
        <v>1043</v>
      </c>
      <c r="B247" s="56" t="s">
        <v>1021</v>
      </c>
      <c r="C247" s="57">
        <v>841</v>
      </c>
      <c r="D247" s="57">
        <v>9.6</v>
      </c>
      <c r="E247" s="56">
        <f t="shared" si="3"/>
        <v>1114.1500000000001</v>
      </c>
      <c r="F247" s="58">
        <v>73.48</v>
      </c>
      <c r="G247" s="58">
        <v>0.19</v>
      </c>
      <c r="H247" s="58">
        <v>15.47</v>
      </c>
      <c r="I247" s="58">
        <v>0.68</v>
      </c>
      <c r="J247" s="58">
        <v>0.03</v>
      </c>
      <c r="K247" s="58">
        <v>0.46</v>
      </c>
      <c r="L247" s="58">
        <v>2.19</v>
      </c>
      <c r="M247" s="58">
        <v>3.68</v>
      </c>
      <c r="N247" s="58">
        <v>3.82</v>
      </c>
      <c r="O247" s="58"/>
      <c r="P247" s="58"/>
      <c r="Q247" s="58">
        <v>7.16</v>
      </c>
      <c r="S247" s="58">
        <v>44.26</v>
      </c>
      <c r="T247" s="58">
        <v>0.95</v>
      </c>
      <c r="U247" s="58">
        <v>11.2</v>
      </c>
      <c r="V247" s="58">
        <v>8.8800000000000008</v>
      </c>
      <c r="W247" s="58">
        <v>0.4</v>
      </c>
      <c r="X247" s="58">
        <v>14.53</v>
      </c>
      <c r="Y247" s="58">
        <v>10.14</v>
      </c>
      <c r="Z247" s="58">
        <v>2.09</v>
      </c>
      <c r="AA247" s="58">
        <v>0.78</v>
      </c>
      <c r="AB247" s="58"/>
      <c r="AD247" s="59"/>
      <c r="AE247" s="60"/>
      <c r="AF247" s="61"/>
      <c r="AG247" s="59"/>
      <c r="AH247" s="59"/>
      <c r="AI247" s="59"/>
      <c r="AJ247" s="60"/>
      <c r="AK247" s="62"/>
      <c r="AL247" s="62"/>
      <c r="AM247" s="62"/>
      <c r="AN247" s="62"/>
      <c r="AO247" s="62"/>
      <c r="AP247" s="62"/>
      <c r="AQ247" s="63"/>
      <c r="AR247" s="62"/>
      <c r="AS247" s="62"/>
      <c r="AT247" s="63"/>
      <c r="AU247" s="59"/>
      <c r="AV247" s="59"/>
      <c r="AW247" s="59"/>
      <c r="AX247" s="59"/>
      <c r="AY247" s="59"/>
      <c r="AZ247" s="59"/>
      <c r="BA247" s="60"/>
      <c r="BB247" s="64"/>
      <c r="BC247" s="64"/>
      <c r="BD247" s="59"/>
      <c r="BE247" s="59"/>
      <c r="BF247" s="59"/>
      <c r="BG247" s="59"/>
      <c r="BH247" s="59"/>
      <c r="BI247" s="59"/>
      <c r="BJ247" s="59"/>
      <c r="BK247" s="59"/>
      <c r="BL247" s="57"/>
      <c r="BM247" s="57"/>
      <c r="BN247" s="57"/>
      <c r="BO247" s="57"/>
      <c r="BP247" s="57"/>
      <c r="BQ247" s="57"/>
      <c r="BR247" s="57"/>
      <c r="BS247" s="57"/>
      <c r="BT247" s="57"/>
      <c r="BU247" s="57"/>
      <c r="BV247" s="57"/>
      <c r="BW247" s="57"/>
      <c r="BX247" s="57"/>
      <c r="CA247" s="57"/>
      <c r="CB247" s="57"/>
      <c r="CC247" s="57"/>
      <c r="CD247" s="57"/>
      <c r="CE247" s="57"/>
      <c r="CF247" s="57"/>
      <c r="CG247" s="57"/>
      <c r="CH247" s="57"/>
      <c r="CI247" s="57"/>
      <c r="CJ247" s="57"/>
      <c r="CK247" s="57"/>
      <c r="CL247" s="57"/>
      <c r="CP247"/>
      <c r="CQ247"/>
      <c r="CR247"/>
      <c r="CS247"/>
      <c r="CT247"/>
      <c r="CU247"/>
      <c r="CV247"/>
      <c r="CW247"/>
      <c r="CX247"/>
      <c r="CY247"/>
      <c r="CZ247"/>
      <c r="EM247" s="57"/>
      <c r="EN247" s="57"/>
      <c r="EO247" s="57"/>
      <c r="EP247" s="57"/>
      <c r="EQ247" s="57"/>
      <c r="ER247" s="57"/>
      <c r="ES247" s="57"/>
      <c r="ET247" s="57"/>
      <c r="EU247" s="57"/>
      <c r="EV247" s="57"/>
      <c r="EW247" s="57"/>
      <c r="FG247" s="65"/>
      <c r="FH247" s="65"/>
      <c r="FL247" s="57"/>
      <c r="FX247" s="57"/>
      <c r="FY247" s="57"/>
      <c r="FZ247" s="57"/>
      <c r="GA247" s="66"/>
      <c r="GB247" s="66"/>
      <c r="GE247" s="66"/>
      <c r="GG247" s="57"/>
    </row>
    <row r="248" spans="1:189" s="56" customFormat="1" ht="18" customHeight="1" x14ac:dyDescent="0.3">
      <c r="A248" s="56" t="s">
        <v>1043</v>
      </c>
      <c r="B248" s="56" t="s">
        <v>1021</v>
      </c>
      <c r="C248" s="57">
        <v>943</v>
      </c>
      <c r="D248" s="57">
        <v>9.6</v>
      </c>
      <c r="E248" s="56">
        <f t="shared" si="3"/>
        <v>1216.1500000000001</v>
      </c>
      <c r="F248" s="58">
        <v>63.084600000000002</v>
      </c>
      <c r="G248" s="58">
        <v>0.237848</v>
      </c>
      <c r="H248" s="58">
        <v>15.9267</v>
      </c>
      <c r="I248" s="58">
        <v>1.30816</v>
      </c>
      <c r="J248" s="58">
        <v>6.4035999999999996E-2</v>
      </c>
      <c r="K248" s="58">
        <v>0.93309600000000004</v>
      </c>
      <c r="L248" s="58">
        <v>3.6866400000000001</v>
      </c>
      <c r="M248" s="58">
        <v>4.8209999999999997</v>
      </c>
      <c r="N248" s="58">
        <v>1.42709</v>
      </c>
      <c r="O248" s="58"/>
      <c r="P248" s="58"/>
      <c r="Q248" s="58">
        <v>8.52</v>
      </c>
      <c r="S248" s="58">
        <v>44.83</v>
      </c>
      <c r="T248" s="58">
        <v>0.84</v>
      </c>
      <c r="U248" s="58">
        <v>11.22</v>
      </c>
      <c r="V248" s="58">
        <v>7.28</v>
      </c>
      <c r="W248" s="58">
        <v>0.19</v>
      </c>
      <c r="X248" s="58">
        <v>17.690000000000001</v>
      </c>
      <c r="Y248" s="58">
        <v>11.42</v>
      </c>
      <c r="Z248" s="58">
        <v>2.1800000000000002</v>
      </c>
      <c r="AA248" s="58">
        <v>0.39</v>
      </c>
      <c r="AB248" s="58"/>
      <c r="AD248" s="59"/>
      <c r="AE248" s="60"/>
      <c r="AF248" s="61"/>
      <c r="AG248" s="59"/>
      <c r="AH248" s="59"/>
      <c r="AI248" s="59"/>
      <c r="AJ248" s="60"/>
      <c r="AK248" s="62"/>
      <c r="AL248" s="62"/>
      <c r="AM248" s="62"/>
      <c r="AN248" s="62"/>
      <c r="AO248" s="62"/>
      <c r="AP248" s="62"/>
      <c r="AQ248" s="63"/>
      <c r="AR248" s="62"/>
      <c r="AS248" s="62"/>
      <c r="AT248" s="63"/>
      <c r="AU248" s="59"/>
      <c r="AV248" s="59"/>
      <c r="AW248" s="59"/>
      <c r="AX248" s="59"/>
      <c r="AY248" s="59"/>
      <c r="AZ248" s="59"/>
      <c r="BA248" s="60"/>
      <c r="BB248" s="64"/>
      <c r="BC248" s="64"/>
      <c r="BD248" s="59"/>
      <c r="BE248" s="59"/>
      <c r="BF248" s="59"/>
      <c r="BG248" s="59"/>
      <c r="BH248" s="59"/>
      <c r="BI248" s="59"/>
      <c r="BJ248" s="59"/>
      <c r="BK248" s="59"/>
      <c r="BL248" s="57"/>
      <c r="BM248" s="57"/>
      <c r="BN248" s="57"/>
      <c r="BO248" s="57"/>
      <c r="BP248" s="57"/>
      <c r="BQ248" s="57"/>
      <c r="BR248" s="57"/>
      <c r="BS248" s="57"/>
      <c r="BT248" s="57"/>
      <c r="BU248" s="57"/>
      <c r="BV248" s="57"/>
      <c r="BW248" s="57"/>
      <c r="BX248" s="57"/>
      <c r="CA248" s="57"/>
      <c r="CB248" s="57"/>
      <c r="CC248" s="57"/>
      <c r="CD248" s="57"/>
      <c r="CE248" s="57"/>
      <c r="CF248" s="57"/>
      <c r="CG248" s="57"/>
      <c r="CH248" s="57"/>
      <c r="CI248" s="57"/>
      <c r="CJ248" s="57"/>
      <c r="CK248" s="57"/>
      <c r="CL248" s="57"/>
      <c r="CP248"/>
      <c r="CQ248"/>
      <c r="CR248"/>
      <c r="CS248"/>
      <c r="CT248"/>
      <c r="CU248"/>
      <c r="CV248"/>
      <c r="CW248"/>
      <c r="CX248"/>
      <c r="CY248"/>
      <c r="CZ248"/>
      <c r="EM248" s="57"/>
      <c r="EN248" s="57"/>
      <c r="EO248" s="57"/>
      <c r="EP248" s="57"/>
      <c r="EQ248" s="57"/>
      <c r="ER248" s="57"/>
      <c r="ES248" s="57"/>
      <c r="ET248" s="57"/>
      <c r="EU248" s="57"/>
      <c r="EV248" s="57"/>
      <c r="EW248" s="57"/>
      <c r="FG248" s="65"/>
      <c r="FH248" s="65"/>
      <c r="FL248" s="57"/>
      <c r="FX248" s="57"/>
      <c r="FY248" s="57"/>
      <c r="FZ248" s="57"/>
      <c r="GA248" s="66"/>
      <c r="GB248" s="66"/>
      <c r="GE248" s="66"/>
      <c r="GG248" s="57"/>
    </row>
    <row r="249" spans="1:189" s="56" customFormat="1" ht="18" customHeight="1" x14ac:dyDescent="0.3">
      <c r="A249" s="56" t="s">
        <v>1043</v>
      </c>
      <c r="B249" s="56" t="s">
        <v>1021</v>
      </c>
      <c r="C249" s="57">
        <v>943</v>
      </c>
      <c r="D249" s="57">
        <v>9.6</v>
      </c>
      <c r="E249" s="56">
        <f t="shared" si="3"/>
        <v>1216.1500000000001</v>
      </c>
      <c r="F249" s="58">
        <v>6.5356199999999998</v>
      </c>
      <c r="G249" s="58">
        <v>2.2343999999999999E-2</v>
      </c>
      <c r="H249" s="58">
        <v>1.56687</v>
      </c>
      <c r="I249" s="58">
        <v>0.10799599999999999</v>
      </c>
      <c r="J249" s="58">
        <v>7.4479999999999998E-3</v>
      </c>
      <c r="K249" s="58">
        <v>9.0306999999999998E-2</v>
      </c>
      <c r="L249" s="58">
        <v>0.30443700000000001</v>
      </c>
      <c r="M249" s="58">
        <v>0.50460199999999999</v>
      </c>
      <c r="N249" s="58">
        <v>0.170373</v>
      </c>
      <c r="O249" s="58"/>
      <c r="P249" s="58"/>
      <c r="Q249" s="58">
        <v>6.81</v>
      </c>
      <c r="S249" s="58">
        <v>44.62</v>
      </c>
      <c r="T249" s="58">
        <v>1.1100000000000001</v>
      </c>
      <c r="U249" s="58">
        <v>12.47</v>
      </c>
      <c r="V249" s="58">
        <v>8.4499999999999993</v>
      </c>
      <c r="W249" s="58">
        <v>0.26</v>
      </c>
      <c r="X249" s="58">
        <v>16.34</v>
      </c>
      <c r="Y249" s="58">
        <v>10.94</v>
      </c>
      <c r="Z249" s="58">
        <v>2.2799999999999998</v>
      </c>
      <c r="AA249" s="58">
        <v>0.37</v>
      </c>
      <c r="AB249" s="58"/>
      <c r="AD249" s="59"/>
      <c r="AE249" s="60"/>
      <c r="AF249" s="61"/>
      <c r="AG249" s="59"/>
      <c r="AH249" s="59"/>
      <c r="AI249" s="59"/>
      <c r="AJ249" s="60"/>
      <c r="AK249" s="62"/>
      <c r="AL249" s="62"/>
      <c r="AM249" s="62"/>
      <c r="AN249" s="62"/>
      <c r="AO249" s="62"/>
      <c r="AP249" s="62"/>
      <c r="AQ249" s="63"/>
      <c r="AR249" s="62"/>
      <c r="AS249" s="62"/>
      <c r="AT249" s="63"/>
      <c r="AU249" s="59"/>
      <c r="AV249" s="59"/>
      <c r="AW249" s="59"/>
      <c r="AX249" s="59"/>
      <c r="AY249" s="59"/>
      <c r="AZ249" s="59"/>
      <c r="BA249" s="60"/>
      <c r="BB249" s="64"/>
      <c r="BC249" s="64"/>
      <c r="BD249" s="59"/>
      <c r="BE249" s="59"/>
      <c r="BF249" s="59"/>
      <c r="BG249" s="59"/>
      <c r="BH249" s="59"/>
      <c r="BI249" s="59"/>
      <c r="BJ249" s="59"/>
      <c r="BK249" s="59"/>
      <c r="BL249" s="57"/>
      <c r="BM249" s="57"/>
      <c r="BN249" s="57"/>
      <c r="BO249" s="57"/>
      <c r="BP249" s="57"/>
      <c r="BQ249" s="57"/>
      <c r="BR249" s="57"/>
      <c r="BS249" s="57"/>
      <c r="BT249" s="57"/>
      <c r="BU249" s="57"/>
      <c r="BV249" s="57"/>
      <c r="BW249" s="57"/>
      <c r="BX249" s="57"/>
      <c r="CA249" s="57"/>
      <c r="CB249" s="57"/>
      <c r="CC249" s="57"/>
      <c r="CD249" s="57"/>
      <c r="CE249" s="57"/>
      <c r="CF249" s="57"/>
      <c r="CG249" s="57"/>
      <c r="CH249" s="57"/>
      <c r="CI249" s="57"/>
      <c r="CJ249" s="57"/>
      <c r="CK249" s="57"/>
      <c r="CL249" s="57"/>
      <c r="CP249"/>
      <c r="CQ249"/>
      <c r="CR249"/>
      <c r="CS249"/>
      <c r="CT249"/>
      <c r="CU249"/>
      <c r="CV249"/>
      <c r="CW249"/>
      <c r="CX249"/>
      <c r="CY249"/>
      <c r="CZ249"/>
      <c r="EM249" s="57"/>
      <c r="EN249" s="57"/>
      <c r="EO249" s="57"/>
      <c r="EP249" s="57"/>
      <c r="EQ249" s="57"/>
      <c r="ER249" s="57"/>
      <c r="ES249" s="57"/>
      <c r="ET249" s="57"/>
      <c r="EU249" s="57"/>
      <c r="EV249" s="57"/>
      <c r="EW249" s="57"/>
      <c r="FG249" s="65"/>
      <c r="FH249" s="65"/>
      <c r="FL249" s="57"/>
      <c r="FX249" s="57"/>
      <c r="FY249" s="57"/>
      <c r="FZ249" s="57"/>
      <c r="GA249" s="66"/>
      <c r="GB249" s="66"/>
      <c r="GE249" s="66"/>
      <c r="GG249" s="57"/>
    </row>
    <row r="250" spans="1:189" s="56" customFormat="1" ht="18" customHeight="1" x14ac:dyDescent="0.3">
      <c r="A250" s="56" t="s">
        <v>1043</v>
      </c>
      <c r="B250" s="56" t="s">
        <v>1021</v>
      </c>
      <c r="C250" s="57">
        <v>892</v>
      </c>
      <c r="D250" s="57">
        <v>9.6999999999999993</v>
      </c>
      <c r="E250" s="56">
        <f t="shared" si="3"/>
        <v>1165.1500000000001</v>
      </c>
      <c r="F250" s="58">
        <v>61.1633</v>
      </c>
      <c r="G250" s="58">
        <v>0.20901600000000001</v>
      </c>
      <c r="H250" s="58">
        <v>15.4672</v>
      </c>
      <c r="I250" s="58">
        <v>1.1234599999999999</v>
      </c>
      <c r="J250" s="58">
        <v>5.2254000000000002E-2</v>
      </c>
      <c r="K250" s="58">
        <v>0.40061400000000003</v>
      </c>
      <c r="L250" s="58">
        <v>3.83196</v>
      </c>
      <c r="M250" s="58">
        <v>3.4226399999999999</v>
      </c>
      <c r="N250" s="58">
        <v>1.41957</v>
      </c>
      <c r="O250" s="58"/>
      <c r="P250" s="58"/>
      <c r="Q250" s="58">
        <v>12.91</v>
      </c>
      <c r="S250" s="58">
        <v>44.05</v>
      </c>
      <c r="T250" s="58">
        <v>0.73</v>
      </c>
      <c r="U250" s="58">
        <v>10.99</v>
      </c>
      <c r="V250" s="58">
        <v>8.07</v>
      </c>
      <c r="W250" s="58">
        <v>0.17</v>
      </c>
      <c r="X250" s="58">
        <v>16.86</v>
      </c>
      <c r="Y250" s="58">
        <v>11.88</v>
      </c>
      <c r="Z250" s="58">
        <v>2.09</v>
      </c>
      <c r="AA250" s="58">
        <v>0.41</v>
      </c>
      <c r="AB250" s="58"/>
      <c r="AD250" s="59"/>
      <c r="AE250" s="60"/>
      <c r="AF250" s="61"/>
      <c r="AG250" s="59"/>
      <c r="AH250" s="59"/>
      <c r="AI250" s="59"/>
      <c r="AJ250" s="60"/>
      <c r="AK250" s="62"/>
      <c r="AL250" s="62"/>
      <c r="AM250" s="62"/>
      <c r="AN250" s="62"/>
      <c r="AO250" s="62"/>
      <c r="AP250" s="62"/>
      <c r="AQ250" s="63"/>
      <c r="AR250" s="62"/>
      <c r="AS250" s="62"/>
      <c r="AT250" s="63"/>
      <c r="AU250" s="59"/>
      <c r="AV250" s="59"/>
      <c r="AW250" s="59"/>
      <c r="AX250" s="59"/>
      <c r="AY250" s="59"/>
      <c r="AZ250" s="59"/>
      <c r="BA250" s="60"/>
      <c r="BB250" s="64"/>
      <c r="BC250" s="64"/>
      <c r="BD250" s="59"/>
      <c r="BE250" s="59"/>
      <c r="BF250" s="59"/>
      <c r="BG250" s="59"/>
      <c r="BH250" s="59"/>
      <c r="BI250" s="59"/>
      <c r="BJ250" s="59"/>
      <c r="BK250" s="59"/>
      <c r="BL250" s="57"/>
      <c r="BM250" s="57"/>
      <c r="BN250" s="57"/>
      <c r="BO250" s="57"/>
      <c r="BP250" s="57"/>
      <c r="BQ250" s="57"/>
      <c r="BR250" s="57"/>
      <c r="BS250" s="57"/>
      <c r="BT250" s="57"/>
      <c r="BU250" s="57"/>
      <c r="BV250" s="57"/>
      <c r="BW250" s="57"/>
      <c r="BX250" s="57"/>
      <c r="CA250" s="57"/>
      <c r="CB250" s="57"/>
      <c r="CC250" s="57"/>
      <c r="CD250" s="57"/>
      <c r="CE250" s="57"/>
      <c r="CF250" s="57"/>
      <c r="CG250" s="57"/>
      <c r="CH250" s="57"/>
      <c r="CI250" s="57"/>
      <c r="CJ250" s="57"/>
      <c r="CK250" s="57"/>
      <c r="CL250" s="57"/>
      <c r="CP250"/>
      <c r="CQ250"/>
      <c r="CR250"/>
      <c r="CS250"/>
      <c r="CT250"/>
      <c r="CU250"/>
      <c r="CV250"/>
      <c r="CW250"/>
      <c r="CX250"/>
      <c r="CY250"/>
      <c r="CZ250"/>
      <c r="EM250" s="57"/>
      <c r="EN250" s="57"/>
      <c r="EO250" s="57"/>
      <c r="EP250" s="57"/>
      <c r="EQ250" s="57"/>
      <c r="ER250" s="57"/>
      <c r="ES250" s="57"/>
      <c r="ET250" s="57"/>
      <c r="EU250" s="57"/>
      <c r="EV250" s="57"/>
      <c r="EW250" s="57"/>
      <c r="FG250" s="65"/>
      <c r="FH250" s="65"/>
      <c r="FL250" s="57"/>
      <c r="FX250" s="57"/>
      <c r="FY250" s="57"/>
      <c r="FZ250" s="57"/>
      <c r="GA250" s="66"/>
      <c r="GB250" s="66"/>
      <c r="GE250" s="66"/>
      <c r="GG250" s="57"/>
    </row>
    <row r="251" spans="1:189" s="56" customFormat="1" ht="18" customHeight="1" x14ac:dyDescent="0.3">
      <c r="A251" s="56" t="s">
        <v>1043</v>
      </c>
      <c r="B251" s="56" t="s">
        <v>1021</v>
      </c>
      <c r="C251" s="57">
        <v>892</v>
      </c>
      <c r="D251" s="57">
        <v>9.6999999999999993</v>
      </c>
      <c r="E251" s="56">
        <f t="shared" si="3"/>
        <v>1165.1500000000001</v>
      </c>
      <c r="F251" s="58">
        <v>62.72</v>
      </c>
      <c r="G251" s="58">
        <v>0.23296</v>
      </c>
      <c r="H251" s="58">
        <v>15.8592</v>
      </c>
      <c r="I251" s="58">
        <v>1.0931200000000001</v>
      </c>
      <c r="J251" s="58">
        <v>9.8559999999999995E-2</v>
      </c>
      <c r="K251" s="58">
        <v>0.67200000000000004</v>
      </c>
      <c r="L251" s="58">
        <v>3.6915200000000001</v>
      </c>
      <c r="M251" s="58">
        <v>3.7363200000000001</v>
      </c>
      <c r="N251" s="58">
        <v>1.4963200000000001</v>
      </c>
      <c r="O251" s="58"/>
      <c r="P251" s="58"/>
      <c r="Q251" s="58">
        <v>10.4</v>
      </c>
      <c r="S251" s="58">
        <v>45.07</v>
      </c>
      <c r="T251" s="58">
        <v>0.95</v>
      </c>
      <c r="U251" s="58">
        <v>11.81</v>
      </c>
      <c r="V251" s="58">
        <v>9.5299999999999994</v>
      </c>
      <c r="W251" s="58">
        <v>0.24</v>
      </c>
      <c r="X251" s="58">
        <v>15.65</v>
      </c>
      <c r="Y251" s="58">
        <v>11.47</v>
      </c>
      <c r="Z251" s="58">
        <v>2.15</v>
      </c>
      <c r="AA251" s="58">
        <v>0.44</v>
      </c>
      <c r="AB251" s="58"/>
      <c r="AD251" s="59"/>
      <c r="AE251" s="60"/>
      <c r="AF251" s="61"/>
      <c r="AG251" s="59"/>
      <c r="AH251" s="59"/>
      <c r="AI251" s="59"/>
      <c r="AJ251" s="60"/>
      <c r="AK251" s="62"/>
      <c r="AL251" s="62"/>
      <c r="AM251" s="62"/>
      <c r="AN251" s="62"/>
      <c r="AO251" s="62"/>
      <c r="AP251" s="62"/>
      <c r="AQ251" s="63"/>
      <c r="AR251" s="62"/>
      <c r="AS251" s="62"/>
      <c r="AT251" s="63"/>
      <c r="AU251" s="59"/>
      <c r="AV251" s="59"/>
      <c r="AW251" s="59"/>
      <c r="AX251" s="59"/>
      <c r="AY251" s="59"/>
      <c r="AZ251" s="59"/>
      <c r="BA251" s="60"/>
      <c r="BB251" s="64"/>
      <c r="BC251" s="64"/>
      <c r="BD251" s="59"/>
      <c r="BE251" s="59"/>
      <c r="BF251" s="59"/>
      <c r="BG251" s="59"/>
      <c r="BH251" s="59"/>
      <c r="BI251" s="59"/>
      <c r="BJ251" s="59"/>
      <c r="BK251" s="59"/>
      <c r="BL251" s="57"/>
      <c r="BM251" s="57"/>
      <c r="BN251" s="57"/>
      <c r="BO251" s="57"/>
      <c r="BP251" s="57"/>
      <c r="BQ251" s="57"/>
      <c r="BR251" s="57"/>
      <c r="BS251" s="57"/>
      <c r="BT251" s="57"/>
      <c r="BU251" s="57"/>
      <c r="BV251" s="57"/>
      <c r="BW251" s="57"/>
      <c r="BX251" s="57"/>
      <c r="CA251" s="57"/>
      <c r="CB251" s="57"/>
      <c r="CC251" s="57"/>
      <c r="CD251" s="57"/>
      <c r="CE251" s="57"/>
      <c r="CF251" s="57"/>
      <c r="CG251" s="57"/>
      <c r="CH251" s="57"/>
      <c r="CI251" s="57"/>
      <c r="CJ251" s="57"/>
      <c r="CK251" s="57"/>
      <c r="CL251" s="57"/>
      <c r="CP251"/>
      <c r="CQ251"/>
      <c r="CR251"/>
      <c r="CS251"/>
      <c r="CT251"/>
      <c r="CU251"/>
      <c r="CV251"/>
      <c r="CW251"/>
      <c r="CX251"/>
      <c r="CY251"/>
      <c r="CZ251"/>
      <c r="EM251" s="57"/>
      <c r="EN251" s="57"/>
      <c r="EO251" s="57"/>
      <c r="EP251" s="57"/>
      <c r="EQ251" s="57"/>
      <c r="ER251" s="57"/>
      <c r="ES251" s="57"/>
      <c r="ET251" s="57"/>
      <c r="EU251" s="57"/>
      <c r="EV251" s="57"/>
      <c r="EW251" s="57"/>
      <c r="FG251" s="65"/>
      <c r="FH251" s="65"/>
      <c r="FL251" s="57"/>
      <c r="FX251" s="57"/>
      <c r="FY251" s="57"/>
      <c r="FZ251" s="57"/>
      <c r="GA251" s="66"/>
      <c r="GB251" s="66"/>
      <c r="GE251" s="66"/>
      <c r="GG251" s="57"/>
    </row>
    <row r="252" spans="1:189" s="56" customFormat="1" ht="18" customHeight="1" x14ac:dyDescent="0.3">
      <c r="A252" s="56" t="s">
        <v>1043</v>
      </c>
      <c r="B252" s="56" t="s">
        <v>1021</v>
      </c>
      <c r="C252" s="57">
        <v>892</v>
      </c>
      <c r="D252" s="57">
        <v>9.6999999999999993</v>
      </c>
      <c r="E252" s="56">
        <f t="shared" si="3"/>
        <v>1165.1500000000001</v>
      </c>
      <c r="F252" s="58">
        <v>66.095299999999995</v>
      </c>
      <c r="G252" s="58">
        <v>0.24799499999999999</v>
      </c>
      <c r="H252" s="58">
        <v>15.0726</v>
      </c>
      <c r="I252" s="58">
        <v>1.0287200000000001</v>
      </c>
      <c r="J252" s="58">
        <v>0.101035</v>
      </c>
      <c r="K252" s="58">
        <v>0.53273000000000004</v>
      </c>
      <c r="L252" s="58">
        <v>2.8749099999999999</v>
      </c>
      <c r="M252" s="58">
        <v>3.0218600000000002</v>
      </c>
      <c r="N252" s="58">
        <v>1.94722</v>
      </c>
      <c r="O252" s="58"/>
      <c r="P252" s="58"/>
      <c r="Q252" s="58">
        <v>8.15</v>
      </c>
      <c r="S252" s="58">
        <v>45.56</v>
      </c>
      <c r="T252" s="58">
        <v>0.95</v>
      </c>
      <c r="U252" s="58">
        <v>12.6</v>
      </c>
      <c r="V252" s="58">
        <v>10.26</v>
      </c>
      <c r="W252" s="58">
        <v>0.28000000000000003</v>
      </c>
      <c r="X252" s="58">
        <v>14.86</v>
      </c>
      <c r="Y252" s="58">
        <v>10.71</v>
      </c>
      <c r="Z252" s="58">
        <v>2.2799999999999998</v>
      </c>
      <c r="AA252" s="58">
        <v>0.38</v>
      </c>
      <c r="AB252" s="58"/>
      <c r="AD252" s="59"/>
      <c r="AE252" s="60"/>
      <c r="AF252" s="61"/>
      <c r="AG252" s="59"/>
      <c r="AH252" s="59"/>
      <c r="AI252" s="59"/>
      <c r="AJ252" s="60"/>
      <c r="AK252" s="62"/>
      <c r="AL252" s="62"/>
      <c r="AM252" s="62"/>
      <c r="AN252" s="62"/>
      <c r="AO252" s="62"/>
      <c r="AP252" s="62"/>
      <c r="AQ252" s="63"/>
      <c r="AR252" s="62"/>
      <c r="AS252" s="62"/>
      <c r="AT252" s="63"/>
      <c r="AU252" s="59"/>
      <c r="AV252" s="59"/>
      <c r="AW252" s="59"/>
      <c r="AX252" s="59"/>
      <c r="AY252" s="59"/>
      <c r="AZ252" s="59"/>
      <c r="BA252" s="60"/>
      <c r="BB252" s="64"/>
      <c r="BC252" s="64"/>
      <c r="BD252" s="59"/>
      <c r="BE252" s="59"/>
      <c r="BF252" s="59"/>
      <c r="BG252" s="59"/>
      <c r="BH252" s="59"/>
      <c r="BI252" s="59"/>
      <c r="BJ252" s="59"/>
      <c r="BK252" s="59"/>
      <c r="BL252" s="57"/>
      <c r="BM252" s="57"/>
      <c r="BN252" s="57"/>
      <c r="BO252" s="57"/>
      <c r="BP252" s="57"/>
      <c r="BQ252" s="57"/>
      <c r="BR252" s="57"/>
      <c r="BS252" s="57"/>
      <c r="BT252" s="57"/>
      <c r="BU252" s="57"/>
      <c r="BV252" s="57"/>
      <c r="BW252" s="57"/>
      <c r="BX252" s="57"/>
      <c r="CA252" s="57"/>
      <c r="CB252" s="57"/>
      <c r="CC252" s="57"/>
      <c r="CD252" s="57"/>
      <c r="CE252" s="57"/>
      <c r="CF252" s="57"/>
      <c r="CG252" s="57"/>
      <c r="CH252" s="57"/>
      <c r="CI252" s="57"/>
      <c r="CJ252" s="57"/>
      <c r="CK252" s="57"/>
      <c r="CL252" s="57"/>
      <c r="CP252"/>
      <c r="CQ252"/>
      <c r="CR252"/>
      <c r="CS252"/>
      <c r="CT252"/>
      <c r="CU252"/>
      <c r="CV252"/>
      <c r="CW252"/>
      <c r="CX252"/>
      <c r="CY252"/>
      <c r="CZ252"/>
      <c r="EM252" s="57"/>
      <c r="EN252" s="57"/>
      <c r="EO252" s="57"/>
      <c r="EP252" s="57"/>
      <c r="EQ252" s="57"/>
      <c r="ER252" s="57"/>
      <c r="ES252" s="57"/>
      <c r="ET252" s="57"/>
      <c r="EU252" s="57"/>
      <c r="EV252" s="57"/>
      <c r="EW252" s="57"/>
      <c r="FG252" s="65"/>
      <c r="FH252" s="65"/>
      <c r="FL252" s="57"/>
      <c r="FX252" s="57"/>
      <c r="FY252" s="57"/>
      <c r="FZ252" s="57"/>
      <c r="GA252" s="66"/>
      <c r="GB252" s="66"/>
      <c r="GE252" s="66"/>
      <c r="GG252" s="57"/>
    </row>
    <row r="253" spans="1:189" s="56" customFormat="1" ht="18" customHeight="1" x14ac:dyDescent="0.3">
      <c r="A253" s="56" t="s">
        <v>1055</v>
      </c>
      <c r="B253" s="56" t="s">
        <v>1021</v>
      </c>
      <c r="C253" s="57">
        <v>1025</v>
      </c>
      <c r="D253" s="57">
        <v>10</v>
      </c>
      <c r="E253" s="56">
        <f t="shared" si="3"/>
        <v>1298.1500000000001</v>
      </c>
      <c r="F253" s="58">
        <v>41.36</v>
      </c>
      <c r="G253" s="58">
        <v>2.57</v>
      </c>
      <c r="H253" s="58">
        <v>12.48</v>
      </c>
      <c r="I253" s="58">
        <v>9.6999999999999993</v>
      </c>
      <c r="J253" s="58">
        <v>0.2</v>
      </c>
      <c r="K253" s="58">
        <v>5.7</v>
      </c>
      <c r="L253" s="58">
        <v>8.35</v>
      </c>
      <c r="M253" s="58">
        <v>4.13</v>
      </c>
      <c r="N253" s="58">
        <v>1.97</v>
      </c>
      <c r="O253" s="58">
        <v>0.02</v>
      </c>
      <c r="P253" s="58">
        <v>1.65</v>
      </c>
      <c r="Q253" s="58">
        <v>10.3</v>
      </c>
      <c r="S253" s="58">
        <v>42.22</v>
      </c>
      <c r="T253" s="58">
        <v>3.42</v>
      </c>
      <c r="U253" s="58">
        <v>11.34</v>
      </c>
      <c r="V253" s="58">
        <v>7.55</v>
      </c>
      <c r="W253" s="58">
        <v>0.09</v>
      </c>
      <c r="X253" s="58">
        <v>15.87</v>
      </c>
      <c r="Y253" s="58">
        <v>11.31</v>
      </c>
      <c r="Z253" s="58">
        <v>2.66</v>
      </c>
      <c r="AA253" s="58">
        <v>1.23</v>
      </c>
      <c r="AB253" s="58">
        <v>0.2</v>
      </c>
      <c r="AD253" s="59"/>
      <c r="AE253" s="60"/>
      <c r="AF253" s="61"/>
      <c r="AG253" s="59"/>
      <c r="AH253" s="59"/>
      <c r="AI253" s="59"/>
      <c r="AJ253" s="60"/>
      <c r="AK253" s="62"/>
      <c r="AL253" s="62"/>
      <c r="AM253" s="62"/>
      <c r="AN253" s="62"/>
      <c r="AO253" s="62"/>
      <c r="AP253" s="62"/>
      <c r="AQ253" s="63"/>
      <c r="AR253" s="62"/>
      <c r="AS253" s="62"/>
      <c r="AT253" s="63"/>
      <c r="AU253" s="59"/>
      <c r="AV253" s="59"/>
      <c r="AW253" s="59"/>
      <c r="AX253" s="59"/>
      <c r="AY253" s="59"/>
      <c r="AZ253" s="59"/>
      <c r="BA253" s="60"/>
      <c r="BB253" s="64"/>
      <c r="BC253" s="64"/>
      <c r="BD253" s="59"/>
      <c r="BE253" s="59"/>
      <c r="BF253" s="59"/>
      <c r="BG253" s="59"/>
      <c r="BH253" s="59"/>
      <c r="BI253" s="59"/>
      <c r="BJ253" s="59"/>
      <c r="BK253" s="59"/>
      <c r="BL253" s="57"/>
      <c r="BM253" s="57"/>
      <c r="BN253" s="57"/>
      <c r="BO253" s="57"/>
      <c r="BP253" s="57"/>
      <c r="BQ253" s="57"/>
      <c r="BR253" s="57"/>
      <c r="BS253" s="57"/>
      <c r="BT253" s="57"/>
      <c r="BU253" s="57"/>
      <c r="BV253" s="57"/>
      <c r="BW253" s="57"/>
      <c r="BX253" s="57"/>
      <c r="CA253" s="57"/>
      <c r="CB253" s="57"/>
      <c r="CC253" s="57"/>
      <c r="CD253" s="57"/>
      <c r="CE253" s="57"/>
      <c r="CF253" s="57"/>
      <c r="CG253" s="57"/>
      <c r="CH253" s="57"/>
      <c r="CI253" s="57"/>
      <c r="CJ253" s="57"/>
      <c r="CK253" s="57"/>
      <c r="CL253" s="57"/>
      <c r="CP253"/>
      <c r="CQ253"/>
      <c r="CR253"/>
      <c r="CS253"/>
      <c r="CT253"/>
      <c r="CU253"/>
      <c r="CV253"/>
      <c r="CW253"/>
      <c r="CX253"/>
      <c r="CY253"/>
      <c r="CZ253"/>
      <c r="EM253" s="57"/>
      <c r="EN253" s="57"/>
      <c r="EO253" s="57"/>
      <c r="EP253" s="57"/>
      <c r="EQ253" s="57"/>
      <c r="ER253" s="57"/>
      <c r="ES253" s="57"/>
      <c r="ET253" s="57"/>
      <c r="EU253" s="57"/>
      <c r="EV253" s="57"/>
      <c r="EW253" s="57"/>
      <c r="FG253" s="65"/>
      <c r="FH253" s="65"/>
      <c r="FL253" s="57"/>
      <c r="FX253" s="57"/>
      <c r="FY253" s="57"/>
      <c r="FZ253" s="57"/>
      <c r="GA253" s="66"/>
      <c r="GB253" s="66"/>
      <c r="GE253" s="66"/>
      <c r="GG253" s="57"/>
    </row>
    <row r="254" spans="1:189" s="56" customFormat="1" ht="18" customHeight="1" x14ac:dyDescent="0.3">
      <c r="A254" s="56" t="s">
        <v>1044</v>
      </c>
      <c r="B254" s="56" t="s">
        <v>1021</v>
      </c>
      <c r="C254" s="57">
        <v>1050</v>
      </c>
      <c r="D254" s="57">
        <v>10</v>
      </c>
      <c r="E254" s="56">
        <f t="shared" si="3"/>
        <v>1323.15</v>
      </c>
      <c r="F254" s="58">
        <v>46</v>
      </c>
      <c r="G254" s="58">
        <v>1.84</v>
      </c>
      <c r="H254" s="58">
        <v>14.6</v>
      </c>
      <c r="I254" s="58">
        <v>8.33</v>
      </c>
      <c r="J254" s="58">
        <v>0.18</v>
      </c>
      <c r="K254" s="58">
        <v>4.8600000000000003</v>
      </c>
      <c r="L254" s="58">
        <v>7.71</v>
      </c>
      <c r="M254" s="58">
        <v>3.71</v>
      </c>
      <c r="N254" s="58">
        <v>2.25</v>
      </c>
      <c r="O254" s="58"/>
      <c r="P254" s="58"/>
      <c r="Q254" s="58">
        <v>8</v>
      </c>
      <c r="S254" s="58">
        <v>41.19</v>
      </c>
      <c r="T254" s="58">
        <v>2.62</v>
      </c>
      <c r="U254" s="58">
        <v>12.25</v>
      </c>
      <c r="V254" s="58">
        <v>9.44</v>
      </c>
      <c r="W254" s="58">
        <v>0.111</v>
      </c>
      <c r="X254" s="58">
        <v>15.67</v>
      </c>
      <c r="Y254" s="58">
        <v>11.54</v>
      </c>
      <c r="Z254" s="58">
        <v>2.44</v>
      </c>
      <c r="AA254" s="58">
        <v>1.4</v>
      </c>
      <c r="AB254" s="58">
        <v>0.1</v>
      </c>
      <c r="AD254" s="59"/>
      <c r="AE254" s="60"/>
      <c r="AF254" s="61"/>
      <c r="AG254" s="59"/>
      <c r="AH254" s="59"/>
      <c r="AI254" s="59"/>
      <c r="AJ254" s="60"/>
      <c r="AK254" s="62"/>
      <c r="AL254" s="62"/>
      <c r="AM254" s="62"/>
      <c r="AN254" s="62"/>
      <c r="AO254" s="62"/>
      <c r="AP254" s="62"/>
      <c r="AQ254" s="63"/>
      <c r="AR254" s="62"/>
      <c r="AS254" s="62"/>
      <c r="AT254" s="63"/>
      <c r="AU254" s="59"/>
      <c r="AV254" s="59"/>
      <c r="AW254" s="59"/>
      <c r="AX254" s="59"/>
      <c r="AY254" s="59"/>
      <c r="AZ254" s="59"/>
      <c r="BA254" s="60"/>
      <c r="BB254" s="64"/>
      <c r="BC254" s="64"/>
      <c r="BD254" s="59"/>
      <c r="BE254" s="59"/>
      <c r="BF254" s="59"/>
      <c r="BG254" s="59"/>
      <c r="BH254" s="59"/>
      <c r="BI254" s="59"/>
      <c r="BJ254" s="59"/>
      <c r="BK254" s="59"/>
      <c r="BL254" s="57"/>
      <c r="BM254" s="57"/>
      <c r="BN254" s="57"/>
      <c r="BO254" s="57"/>
      <c r="BP254" s="57"/>
      <c r="BQ254" s="57"/>
      <c r="BR254" s="57"/>
      <c r="BS254" s="57"/>
      <c r="BT254" s="57"/>
      <c r="BU254" s="57"/>
      <c r="BV254" s="57"/>
      <c r="BW254" s="57"/>
      <c r="BX254" s="57"/>
      <c r="CA254" s="57"/>
      <c r="CB254" s="57"/>
      <c r="CC254" s="57"/>
      <c r="CD254" s="57"/>
      <c r="CE254" s="57"/>
      <c r="CF254" s="57"/>
      <c r="CG254" s="57"/>
      <c r="CH254" s="57"/>
      <c r="CI254" s="57"/>
      <c r="CJ254" s="57"/>
      <c r="CK254" s="57"/>
      <c r="CL254" s="57"/>
      <c r="CP254"/>
      <c r="CQ254"/>
      <c r="CR254"/>
      <c r="CS254"/>
      <c r="CT254"/>
      <c r="CU254"/>
      <c r="CV254"/>
      <c r="CW254"/>
      <c r="CX254"/>
      <c r="CY254"/>
      <c r="CZ254"/>
      <c r="EM254" s="57"/>
      <c r="EN254" s="57"/>
      <c r="EO254" s="57"/>
      <c r="EP254" s="57"/>
      <c r="EQ254" s="57"/>
      <c r="ER254" s="57"/>
      <c r="ES254" s="57"/>
      <c r="ET254" s="57"/>
      <c r="EU254" s="57"/>
      <c r="EV254" s="57"/>
      <c r="EW254" s="57"/>
      <c r="FG254" s="65"/>
      <c r="FH254" s="65"/>
      <c r="FL254" s="57"/>
      <c r="FX254" s="57"/>
      <c r="FY254" s="57"/>
      <c r="FZ254" s="57"/>
      <c r="GA254" s="66"/>
      <c r="GB254" s="66"/>
      <c r="GE254" s="66"/>
      <c r="GG254" s="57"/>
    </row>
    <row r="255" spans="1:189" s="56" customFormat="1" ht="18" customHeight="1" x14ac:dyDescent="0.3">
      <c r="A255" s="56" t="s">
        <v>40</v>
      </c>
      <c r="B255" s="56" t="s">
        <v>1021</v>
      </c>
      <c r="C255" s="57">
        <v>1050</v>
      </c>
      <c r="D255" s="57">
        <v>10</v>
      </c>
      <c r="E255" s="56">
        <f t="shared" si="3"/>
        <v>1323.15</v>
      </c>
      <c r="F255" s="58">
        <v>46.27</v>
      </c>
      <c r="G255" s="58">
        <v>2.0099999999999998</v>
      </c>
      <c r="H255" s="58">
        <v>16.03</v>
      </c>
      <c r="I255" s="58">
        <v>9.26</v>
      </c>
      <c r="J255" s="58">
        <v>0.16</v>
      </c>
      <c r="K255" s="58">
        <v>4.84</v>
      </c>
      <c r="L255" s="58">
        <v>7.61</v>
      </c>
      <c r="M255" s="58">
        <v>3.32</v>
      </c>
      <c r="N255" s="58">
        <v>1.27</v>
      </c>
      <c r="O255" s="58">
        <v>0.02</v>
      </c>
      <c r="P255" s="58">
        <v>0.7</v>
      </c>
      <c r="Q255" s="58">
        <v>6.3</v>
      </c>
      <c r="S255" s="58">
        <v>41.68</v>
      </c>
      <c r="T255" s="58">
        <v>3.41</v>
      </c>
      <c r="U255" s="58">
        <v>14.17</v>
      </c>
      <c r="V255" s="58">
        <v>8.73</v>
      </c>
      <c r="W255" s="58">
        <v>0.12</v>
      </c>
      <c r="X255" s="58">
        <v>14.66</v>
      </c>
      <c r="Y255" s="58">
        <v>10.73</v>
      </c>
      <c r="Z255" s="58">
        <v>2.64</v>
      </c>
      <c r="AA255" s="58">
        <v>0.78</v>
      </c>
      <c r="AB255" s="58">
        <v>0.09</v>
      </c>
      <c r="AD255" s="59"/>
      <c r="AE255" s="60"/>
      <c r="AF255" s="61"/>
      <c r="AG255" s="59"/>
      <c r="AH255" s="59"/>
      <c r="AI255" s="59"/>
      <c r="AJ255" s="60"/>
      <c r="AK255" s="62"/>
      <c r="AL255" s="62"/>
      <c r="AM255" s="62"/>
      <c r="AN255" s="62"/>
      <c r="AO255" s="62"/>
      <c r="AP255" s="62"/>
      <c r="AQ255" s="63"/>
      <c r="AR255" s="62"/>
      <c r="AS255" s="62"/>
      <c r="AT255" s="63"/>
      <c r="AU255" s="59"/>
      <c r="AV255" s="59"/>
      <c r="AW255" s="59"/>
      <c r="AX255" s="59"/>
      <c r="AY255" s="59"/>
      <c r="AZ255" s="59"/>
      <c r="BA255" s="60"/>
      <c r="BB255" s="64"/>
      <c r="BC255" s="64"/>
      <c r="BD255" s="59"/>
      <c r="BE255" s="59"/>
      <c r="BF255" s="59"/>
      <c r="BG255" s="59"/>
      <c r="BH255" s="59"/>
      <c r="BI255" s="59"/>
      <c r="BJ255" s="59"/>
      <c r="BK255" s="59"/>
      <c r="BL255" s="57"/>
      <c r="BM255" s="57"/>
      <c r="BN255" s="57"/>
      <c r="BO255" s="57"/>
      <c r="BP255" s="57"/>
      <c r="BQ255" s="57"/>
      <c r="BR255" s="57"/>
      <c r="BS255" s="57"/>
      <c r="BT255" s="57"/>
      <c r="BU255" s="57"/>
      <c r="BV255" s="57"/>
      <c r="BW255" s="57"/>
      <c r="BX255" s="57"/>
      <c r="CA255" s="57"/>
      <c r="CB255" s="57"/>
      <c r="CC255" s="57"/>
      <c r="CD255" s="57"/>
      <c r="CE255" s="57"/>
      <c r="CF255" s="57"/>
      <c r="CG255" s="57"/>
      <c r="CH255" s="57"/>
      <c r="CI255" s="57"/>
      <c r="CJ255" s="57"/>
      <c r="CK255" s="57"/>
      <c r="CL255" s="57"/>
      <c r="CP255"/>
      <c r="CQ255"/>
      <c r="CR255"/>
      <c r="CS255"/>
      <c r="CT255"/>
      <c r="CU255"/>
      <c r="CV255"/>
      <c r="CW255"/>
      <c r="CX255"/>
      <c r="CY255"/>
      <c r="CZ255"/>
      <c r="EM255" s="57"/>
      <c r="EN255" s="57"/>
      <c r="EO255" s="57"/>
      <c r="EP255" s="57"/>
      <c r="EQ255" s="57"/>
      <c r="ER255" s="57"/>
      <c r="ES255" s="57"/>
      <c r="ET255" s="57"/>
      <c r="EU255" s="57"/>
      <c r="EV255" s="57"/>
      <c r="EW255" s="57"/>
      <c r="FG255" s="65"/>
      <c r="FH255" s="65"/>
      <c r="FL255" s="57"/>
      <c r="FX255" s="57"/>
      <c r="FY255" s="57"/>
      <c r="FZ255" s="57"/>
      <c r="GA255" s="66"/>
      <c r="GB255" s="66"/>
      <c r="GE255" s="66"/>
      <c r="GG255" s="57"/>
    </row>
    <row r="256" spans="1:189" s="56" customFormat="1" ht="18" customHeight="1" x14ac:dyDescent="0.3">
      <c r="A256" s="56" t="s">
        <v>1045</v>
      </c>
      <c r="B256" s="56" t="s">
        <v>1021</v>
      </c>
      <c r="C256" s="57">
        <v>950</v>
      </c>
      <c r="D256" s="57">
        <v>10</v>
      </c>
      <c r="E256" s="56">
        <f t="shared" si="3"/>
        <v>1223.1500000000001</v>
      </c>
      <c r="F256" s="67">
        <v>61.41</v>
      </c>
      <c r="G256" s="67">
        <v>0.68</v>
      </c>
      <c r="H256" s="67">
        <v>19.739999999999998</v>
      </c>
      <c r="I256" s="67">
        <v>5.24</v>
      </c>
      <c r="J256" s="67">
        <v>0.1</v>
      </c>
      <c r="K256" s="67">
        <v>1.05</v>
      </c>
      <c r="L256" s="67">
        <v>4.63</v>
      </c>
      <c r="M256" s="58">
        <v>4.3499999999999996</v>
      </c>
      <c r="N256" s="58">
        <v>2.2000000000000002</v>
      </c>
      <c r="O256" s="58"/>
      <c r="P256" s="58">
        <v>0.71</v>
      </c>
      <c r="Q256" s="58">
        <v>12.400000000000006</v>
      </c>
      <c r="S256" s="67">
        <v>41.4</v>
      </c>
      <c r="T256" s="67">
        <v>2.63</v>
      </c>
      <c r="U256" s="67">
        <v>13.71</v>
      </c>
      <c r="V256" s="67">
        <v>14.21</v>
      </c>
      <c r="W256" s="67">
        <v>0.22</v>
      </c>
      <c r="X256" s="67">
        <v>11.52</v>
      </c>
      <c r="Y256" s="67">
        <v>9.98</v>
      </c>
      <c r="Z256" s="58">
        <v>2.4700000000000002</v>
      </c>
      <c r="AA256" s="58">
        <v>0.79</v>
      </c>
      <c r="AB256" s="58"/>
      <c r="AD256" s="59"/>
      <c r="AE256" s="60"/>
      <c r="AF256" s="61"/>
      <c r="AG256" s="59"/>
      <c r="AH256" s="59"/>
      <c r="AI256" s="59"/>
      <c r="AJ256" s="60"/>
      <c r="AK256" s="62"/>
      <c r="AL256" s="62"/>
      <c r="AM256" s="62"/>
      <c r="AN256" s="62"/>
      <c r="AO256" s="62"/>
      <c r="AP256" s="62"/>
      <c r="AQ256" s="63"/>
      <c r="AR256" s="62"/>
      <c r="AS256" s="62"/>
      <c r="AT256" s="63"/>
      <c r="AU256" s="59"/>
      <c r="AV256" s="59"/>
      <c r="AW256" s="59"/>
      <c r="AX256" s="59"/>
      <c r="AY256" s="59"/>
      <c r="AZ256" s="59"/>
      <c r="BA256" s="60"/>
      <c r="BB256" s="64"/>
      <c r="BC256" s="64"/>
      <c r="BD256" s="59"/>
      <c r="BE256" s="59"/>
      <c r="BF256" s="59"/>
      <c r="BG256" s="59"/>
      <c r="BH256" s="59"/>
      <c r="BI256" s="59"/>
      <c r="BJ256" s="59"/>
      <c r="BK256" s="59"/>
      <c r="BL256" s="57"/>
      <c r="BM256" s="57"/>
      <c r="BN256" s="57"/>
      <c r="BO256" s="57"/>
      <c r="BP256" s="57"/>
      <c r="BQ256" s="57"/>
      <c r="BR256" s="57"/>
      <c r="BS256" s="57"/>
      <c r="BT256" s="57"/>
      <c r="BU256" s="57"/>
      <c r="BV256" s="57"/>
      <c r="BW256" s="57"/>
      <c r="BX256" s="57"/>
      <c r="CA256" s="57"/>
      <c r="CB256" s="57"/>
      <c r="CC256" s="57"/>
      <c r="CD256" s="57"/>
      <c r="CE256" s="57"/>
      <c r="CF256" s="57"/>
      <c r="CG256" s="57"/>
      <c r="CH256" s="57"/>
      <c r="CI256" s="57"/>
      <c r="CJ256" s="57"/>
      <c r="CK256" s="57"/>
      <c r="CL256" s="57"/>
      <c r="CP256"/>
      <c r="CQ256"/>
      <c r="CR256"/>
      <c r="CS256"/>
      <c r="CT256"/>
      <c r="CU256"/>
      <c r="CV256"/>
      <c r="CW256"/>
      <c r="CX256"/>
      <c r="CY256"/>
      <c r="CZ256"/>
      <c r="EM256" s="57"/>
      <c r="EN256" s="57"/>
      <c r="EO256" s="57"/>
      <c r="EP256" s="57"/>
      <c r="EQ256" s="57"/>
      <c r="ER256" s="57"/>
      <c r="ES256" s="57"/>
      <c r="ET256" s="57"/>
      <c r="EU256" s="57"/>
      <c r="EV256" s="57"/>
      <c r="EW256" s="57"/>
      <c r="FG256" s="65"/>
      <c r="FH256" s="65"/>
      <c r="FL256" s="57"/>
      <c r="FX256" s="57"/>
      <c r="FY256" s="57"/>
      <c r="FZ256" s="57"/>
      <c r="GA256" s="66"/>
      <c r="GB256" s="66"/>
      <c r="GE256" s="66"/>
      <c r="GG256" s="57"/>
    </row>
    <row r="257" spans="1:189" s="56" customFormat="1" ht="18" customHeight="1" x14ac:dyDescent="0.3">
      <c r="A257" s="56" t="s">
        <v>1045</v>
      </c>
      <c r="B257" s="56" t="s">
        <v>1021</v>
      </c>
      <c r="C257" s="57">
        <v>1000</v>
      </c>
      <c r="D257" s="57">
        <v>10</v>
      </c>
      <c r="E257" s="56">
        <f t="shared" si="3"/>
        <v>1273.1500000000001</v>
      </c>
      <c r="F257" s="67">
        <v>54.94</v>
      </c>
      <c r="G257" s="67">
        <v>1.48</v>
      </c>
      <c r="H257" s="67">
        <v>18.23</v>
      </c>
      <c r="I257" s="67">
        <v>9.17</v>
      </c>
      <c r="J257" s="67">
        <v>0.12</v>
      </c>
      <c r="K257" s="67">
        <v>3.67</v>
      </c>
      <c r="L257" s="67">
        <v>7</v>
      </c>
      <c r="M257" s="67">
        <v>3.32</v>
      </c>
      <c r="N257" s="67">
        <v>1.6</v>
      </c>
      <c r="O257" s="58"/>
      <c r="P257" s="58">
        <v>0.46</v>
      </c>
      <c r="Q257" s="58">
        <v>12.239999999999995</v>
      </c>
      <c r="S257" s="67">
        <v>41.05</v>
      </c>
      <c r="T257" s="67">
        <v>3.03</v>
      </c>
      <c r="U257" s="67">
        <v>13.93</v>
      </c>
      <c r="V257" s="67">
        <v>11.76</v>
      </c>
      <c r="W257" s="67">
        <v>0.11</v>
      </c>
      <c r="X257" s="67">
        <v>13.3</v>
      </c>
      <c r="Y257" s="67">
        <v>10.08</v>
      </c>
      <c r="Z257" s="58">
        <v>2.38</v>
      </c>
      <c r="AA257" s="58">
        <v>0.77</v>
      </c>
      <c r="AB257" s="58"/>
      <c r="AD257" s="59"/>
      <c r="AE257" s="60"/>
      <c r="AF257" s="61"/>
      <c r="AG257" s="59"/>
      <c r="AH257" s="59"/>
      <c r="AI257" s="59"/>
      <c r="AJ257" s="60"/>
      <c r="AK257" s="62"/>
      <c r="AL257" s="62"/>
      <c r="AM257" s="62"/>
      <c r="AN257" s="62"/>
      <c r="AO257" s="62"/>
      <c r="AP257" s="62"/>
      <c r="AQ257" s="63"/>
      <c r="AR257" s="62"/>
      <c r="AS257" s="62"/>
      <c r="AT257" s="63"/>
      <c r="AU257" s="59"/>
      <c r="AV257" s="59"/>
      <c r="AW257" s="59"/>
      <c r="AX257" s="59"/>
      <c r="AY257" s="59"/>
      <c r="AZ257" s="59"/>
      <c r="BA257" s="60"/>
      <c r="BB257" s="64"/>
      <c r="BC257" s="64"/>
      <c r="BD257" s="59"/>
      <c r="BE257" s="59"/>
      <c r="BF257" s="59"/>
      <c r="BG257" s="59"/>
      <c r="BH257" s="59"/>
      <c r="BI257" s="59"/>
      <c r="BJ257" s="59"/>
      <c r="BK257" s="59"/>
      <c r="BL257" s="57"/>
      <c r="BM257" s="57"/>
      <c r="BN257" s="57"/>
      <c r="BO257" s="57"/>
      <c r="BP257" s="57"/>
      <c r="BQ257" s="57"/>
      <c r="BR257" s="57"/>
      <c r="BS257" s="57"/>
      <c r="BT257" s="57"/>
      <c r="BU257" s="57"/>
      <c r="BV257" s="57"/>
      <c r="BW257" s="57"/>
      <c r="BX257" s="57"/>
      <c r="CA257" s="57"/>
      <c r="CB257" s="57"/>
      <c r="CC257" s="57"/>
      <c r="CD257" s="57"/>
      <c r="CE257" s="57"/>
      <c r="CF257" s="57"/>
      <c r="CG257" s="57"/>
      <c r="CH257" s="57"/>
      <c r="CI257" s="57"/>
      <c r="CJ257" s="57"/>
      <c r="CK257" s="57"/>
      <c r="CL257" s="57"/>
      <c r="CP257"/>
      <c r="CQ257"/>
      <c r="CR257"/>
      <c r="CS257"/>
      <c r="CT257"/>
      <c r="CU257"/>
      <c r="CV257"/>
      <c r="CW257"/>
      <c r="CX257"/>
      <c r="CY257"/>
      <c r="CZ257"/>
      <c r="EM257" s="57"/>
      <c r="EN257" s="57"/>
      <c r="EO257" s="57"/>
      <c r="EP257" s="57"/>
      <c r="EQ257" s="57"/>
      <c r="ER257" s="57"/>
      <c r="ES257" s="57"/>
      <c r="ET257" s="57"/>
      <c r="EU257" s="57"/>
      <c r="EV257" s="57"/>
      <c r="EW257" s="57"/>
      <c r="FG257" s="65"/>
      <c r="FH257" s="65"/>
      <c r="FL257" s="57"/>
      <c r="FX257" s="57"/>
      <c r="FY257" s="57"/>
      <c r="FZ257" s="57"/>
      <c r="GA257" s="66"/>
      <c r="GB257" s="66"/>
      <c r="GE257" s="66"/>
      <c r="GG257" s="57"/>
    </row>
    <row r="258" spans="1:189" s="56" customFormat="1" ht="18" customHeight="1" x14ac:dyDescent="0.3">
      <c r="A258" s="56" t="s">
        <v>1046</v>
      </c>
      <c r="B258" s="56" t="s">
        <v>1021</v>
      </c>
      <c r="C258" s="57">
        <v>1050</v>
      </c>
      <c r="D258" s="57">
        <v>10</v>
      </c>
      <c r="E258" s="56">
        <f t="shared" si="3"/>
        <v>1323.15</v>
      </c>
      <c r="F258" s="58">
        <v>64.8</v>
      </c>
      <c r="G258" s="58">
        <v>0.2</v>
      </c>
      <c r="H258" s="58">
        <v>18.350000000000001</v>
      </c>
      <c r="I258" s="58">
        <v>3.68</v>
      </c>
      <c r="J258" s="58">
        <v>0.08</v>
      </c>
      <c r="K258" s="58">
        <v>0.53</v>
      </c>
      <c r="L258" s="58">
        <v>3.35</v>
      </c>
      <c r="M258" s="58">
        <v>5.78</v>
      </c>
      <c r="N258" s="58">
        <v>3.05</v>
      </c>
      <c r="O258" s="58"/>
      <c r="P258" s="58">
        <v>0.18</v>
      </c>
      <c r="Q258" s="58">
        <v>4.7999999999999972</v>
      </c>
      <c r="S258" s="58">
        <v>43.77</v>
      </c>
      <c r="T258" s="58">
        <v>2.1800000000000002</v>
      </c>
      <c r="U258" s="58">
        <v>12.58</v>
      </c>
      <c r="V258" s="58">
        <v>10.92</v>
      </c>
      <c r="W258" s="58">
        <v>0.13</v>
      </c>
      <c r="X258" s="58">
        <v>14.37</v>
      </c>
      <c r="Y258" s="58">
        <v>10.58</v>
      </c>
      <c r="Z258" s="58">
        <v>2.63</v>
      </c>
      <c r="AA258" s="58">
        <v>0.78</v>
      </c>
      <c r="AB258" s="58">
        <v>0.12</v>
      </c>
      <c r="AD258" s="59"/>
      <c r="AE258" s="60"/>
      <c r="AF258" s="61"/>
      <c r="AG258" s="59"/>
      <c r="AH258" s="59"/>
      <c r="AI258" s="59"/>
      <c r="AJ258" s="60"/>
      <c r="AK258" s="62"/>
      <c r="AL258" s="62"/>
      <c r="AM258" s="62"/>
      <c r="AN258" s="62"/>
      <c r="AO258" s="62"/>
      <c r="AP258" s="62"/>
      <c r="AQ258" s="63"/>
      <c r="AR258" s="62"/>
      <c r="AS258" s="62"/>
      <c r="AT258" s="63"/>
      <c r="AU258" s="59"/>
      <c r="AV258" s="59"/>
      <c r="AW258" s="59"/>
      <c r="AX258" s="59"/>
      <c r="AY258" s="59"/>
      <c r="AZ258" s="59"/>
      <c r="BA258" s="60"/>
      <c r="BB258" s="64"/>
      <c r="BC258" s="64"/>
      <c r="BD258" s="59"/>
      <c r="BE258" s="59"/>
      <c r="BF258" s="59"/>
      <c r="BG258" s="59"/>
      <c r="BH258" s="59"/>
      <c r="BI258" s="59"/>
      <c r="BJ258" s="59"/>
      <c r="BK258" s="59"/>
      <c r="BL258" s="57"/>
      <c r="BM258" s="57"/>
      <c r="BN258" s="57"/>
      <c r="BO258" s="57"/>
      <c r="BP258" s="57"/>
      <c r="BQ258" s="57"/>
      <c r="BR258" s="57"/>
      <c r="BS258" s="57"/>
      <c r="BT258" s="57"/>
      <c r="BU258" s="57"/>
      <c r="BV258" s="57"/>
      <c r="BW258" s="57"/>
      <c r="BX258" s="57"/>
      <c r="CA258" s="57"/>
      <c r="CB258" s="57"/>
      <c r="CC258" s="57"/>
      <c r="CD258" s="57"/>
      <c r="CE258" s="57"/>
      <c r="CF258" s="57"/>
      <c r="CG258" s="57"/>
      <c r="CH258" s="57"/>
      <c r="CI258" s="57"/>
      <c r="CJ258" s="57"/>
      <c r="CK258" s="57"/>
      <c r="CL258" s="57"/>
      <c r="CP258"/>
      <c r="CQ258"/>
      <c r="CR258"/>
      <c r="CS258"/>
      <c r="CT258"/>
      <c r="CU258"/>
      <c r="CV258"/>
      <c r="CW258"/>
      <c r="CX258"/>
      <c r="CY258"/>
      <c r="CZ258"/>
      <c r="EM258" s="57"/>
      <c r="EN258" s="57"/>
      <c r="EO258" s="57"/>
      <c r="EP258" s="57"/>
      <c r="EQ258" s="57"/>
      <c r="ER258" s="57"/>
      <c r="ES258" s="57"/>
      <c r="ET258" s="57"/>
      <c r="EU258" s="57"/>
      <c r="EV258" s="57"/>
      <c r="EW258" s="57"/>
      <c r="FG258" s="65"/>
      <c r="FH258" s="65"/>
      <c r="FL258" s="57"/>
      <c r="FX258" s="57"/>
      <c r="FY258" s="57"/>
      <c r="FZ258" s="57"/>
      <c r="GA258" s="66"/>
      <c r="GB258" s="66"/>
      <c r="GE258" s="66"/>
      <c r="GG258" s="57"/>
    </row>
    <row r="259" spans="1:189" s="56" customFormat="1" ht="18" customHeight="1" x14ac:dyDescent="0.3">
      <c r="A259" s="56" t="s">
        <v>1047</v>
      </c>
      <c r="B259" s="56" t="s">
        <v>1021</v>
      </c>
      <c r="C259" s="57">
        <v>1040</v>
      </c>
      <c r="D259" s="57">
        <v>10</v>
      </c>
      <c r="E259" s="56">
        <f t="shared" ref="E259:E322" si="4">C259+273.15</f>
        <v>1313.15</v>
      </c>
      <c r="F259" s="67">
        <v>54.4</v>
      </c>
      <c r="G259" s="67">
        <v>0.32</v>
      </c>
      <c r="H259" s="67">
        <v>18.739999999999998</v>
      </c>
      <c r="I259" s="67">
        <v>9.86</v>
      </c>
      <c r="J259" s="67">
        <v>0.11</v>
      </c>
      <c r="K259" s="67">
        <v>1.78</v>
      </c>
      <c r="L259" s="67">
        <v>10.1</v>
      </c>
      <c r="M259" s="58">
        <v>3.34</v>
      </c>
      <c r="N259" s="58">
        <v>1.38</v>
      </c>
      <c r="O259" s="67"/>
      <c r="P259" s="58">
        <v>0.28999999999999998</v>
      </c>
      <c r="Q259" s="58">
        <v>7.56</v>
      </c>
      <c r="S259" s="67">
        <v>40.78</v>
      </c>
      <c r="T259" s="67">
        <v>2.38</v>
      </c>
      <c r="U259" s="67">
        <v>15.84</v>
      </c>
      <c r="V259" s="67">
        <v>9.7799999999999994</v>
      </c>
      <c r="W259" s="67">
        <v>0.2</v>
      </c>
      <c r="X259" s="67">
        <v>13.77</v>
      </c>
      <c r="Y259" s="67">
        <v>10.67</v>
      </c>
      <c r="Z259" s="58">
        <v>2.46</v>
      </c>
      <c r="AA259" s="58">
        <v>0.86</v>
      </c>
      <c r="AB259" s="67"/>
      <c r="AD259" s="59"/>
      <c r="AE259" s="60"/>
      <c r="AF259" s="61"/>
      <c r="AG259" s="59"/>
      <c r="AH259" s="59"/>
      <c r="AI259" s="59"/>
      <c r="AJ259" s="60"/>
      <c r="AK259" s="62"/>
      <c r="AL259" s="62"/>
      <c r="AM259" s="62"/>
      <c r="AN259" s="62"/>
      <c r="AO259" s="62"/>
      <c r="AP259" s="62"/>
      <c r="AQ259" s="63"/>
      <c r="AR259" s="62"/>
      <c r="AS259" s="62"/>
      <c r="AT259" s="63"/>
      <c r="AU259" s="59"/>
      <c r="AV259" s="59"/>
      <c r="AW259" s="59"/>
      <c r="AX259" s="59"/>
      <c r="AY259" s="59"/>
      <c r="AZ259" s="59"/>
      <c r="BA259" s="60"/>
      <c r="BB259" s="64"/>
      <c r="BC259" s="64"/>
      <c r="BD259" s="59"/>
      <c r="BE259" s="59"/>
      <c r="BF259" s="59"/>
      <c r="BG259" s="59"/>
      <c r="BH259" s="59"/>
      <c r="BI259" s="59"/>
      <c r="BJ259" s="59"/>
      <c r="BK259" s="59"/>
      <c r="BL259" s="57"/>
      <c r="BM259" s="57"/>
      <c r="BN259" s="57"/>
      <c r="BO259" s="57"/>
      <c r="BP259" s="57"/>
      <c r="BQ259" s="57"/>
      <c r="BR259" s="57"/>
      <c r="BS259" s="57"/>
      <c r="BT259" s="57"/>
      <c r="BU259" s="57"/>
      <c r="BV259" s="57"/>
      <c r="BW259" s="57"/>
      <c r="BX259" s="57"/>
      <c r="CA259" s="57"/>
      <c r="CB259" s="57"/>
      <c r="CC259" s="57"/>
      <c r="CD259" s="57"/>
      <c r="CE259" s="57"/>
      <c r="CF259" s="57"/>
      <c r="CG259" s="57"/>
      <c r="CH259" s="57"/>
      <c r="CI259" s="57"/>
      <c r="CJ259" s="57"/>
      <c r="CK259" s="57"/>
      <c r="CL259" s="57"/>
      <c r="CP259"/>
      <c r="CQ259"/>
      <c r="CR259"/>
      <c r="CS259"/>
      <c r="CT259"/>
      <c r="CU259"/>
      <c r="CV259"/>
      <c r="CW259"/>
      <c r="CX259"/>
      <c r="CY259"/>
      <c r="CZ259"/>
      <c r="EM259" s="57"/>
      <c r="EN259" s="57"/>
      <c r="EO259" s="57"/>
      <c r="EP259" s="57"/>
      <c r="EQ259" s="57"/>
      <c r="ER259" s="57"/>
      <c r="ES259" s="57"/>
      <c r="ET259" s="57"/>
      <c r="EU259" s="57"/>
      <c r="EV259" s="57"/>
      <c r="EW259" s="57"/>
      <c r="FG259" s="65"/>
      <c r="FH259" s="65"/>
      <c r="FL259" s="57"/>
      <c r="FX259" s="57"/>
      <c r="FY259" s="57"/>
      <c r="FZ259" s="57"/>
      <c r="GA259" s="66"/>
      <c r="GB259" s="66"/>
      <c r="GE259" s="66"/>
      <c r="GG259" s="57"/>
    </row>
    <row r="260" spans="1:189" s="56" customFormat="1" ht="18" customHeight="1" x14ac:dyDescent="0.3">
      <c r="A260" s="56" t="s">
        <v>1047</v>
      </c>
      <c r="B260" s="56" t="s">
        <v>1021</v>
      </c>
      <c r="C260" s="57">
        <v>1000</v>
      </c>
      <c r="D260" s="57">
        <v>10</v>
      </c>
      <c r="E260" s="56">
        <f t="shared" si="4"/>
        <v>1273.1500000000001</v>
      </c>
      <c r="F260" s="67">
        <v>56.23</v>
      </c>
      <c r="G260" s="67">
        <v>0.34</v>
      </c>
      <c r="H260" s="67">
        <v>18.5</v>
      </c>
      <c r="I260" s="67">
        <v>8.15</v>
      </c>
      <c r="J260" s="67">
        <v>0.3</v>
      </c>
      <c r="K260" s="67">
        <v>1.53</v>
      </c>
      <c r="L260" s="67">
        <v>9.68</v>
      </c>
      <c r="M260" s="58">
        <v>3.48</v>
      </c>
      <c r="N260" s="58">
        <v>1.42</v>
      </c>
      <c r="O260" s="67"/>
      <c r="P260" s="58">
        <v>0.38</v>
      </c>
      <c r="Q260" s="58">
        <v>8.4</v>
      </c>
      <c r="S260" s="67">
        <v>40.04</v>
      </c>
      <c r="T260" s="67">
        <v>2.2799999999999998</v>
      </c>
      <c r="U260" s="67">
        <v>16.5</v>
      </c>
      <c r="V260" s="67">
        <v>11.07</v>
      </c>
      <c r="W260" s="67"/>
      <c r="X260" s="67">
        <v>12.73</v>
      </c>
      <c r="Y260" s="67">
        <v>10.59</v>
      </c>
      <c r="Z260" s="58">
        <v>2.39</v>
      </c>
      <c r="AA260" s="58">
        <v>0.89</v>
      </c>
      <c r="AB260" s="67"/>
      <c r="AD260" s="59"/>
      <c r="AE260" s="60"/>
      <c r="AF260" s="61"/>
      <c r="AG260" s="59"/>
      <c r="AH260" s="59"/>
      <c r="AI260" s="59"/>
      <c r="AJ260" s="60"/>
      <c r="AK260" s="62"/>
      <c r="AL260" s="62"/>
      <c r="AM260" s="62"/>
      <c r="AN260" s="62"/>
      <c r="AO260" s="62"/>
      <c r="AP260" s="62"/>
      <c r="AQ260" s="63"/>
      <c r="AR260" s="62"/>
      <c r="AS260" s="62"/>
      <c r="AT260" s="63"/>
      <c r="AU260" s="59"/>
      <c r="AV260" s="59"/>
      <c r="AW260" s="59"/>
      <c r="AX260" s="59"/>
      <c r="AY260" s="59"/>
      <c r="AZ260" s="59"/>
      <c r="BA260" s="60"/>
      <c r="BB260" s="64"/>
      <c r="BC260" s="64"/>
      <c r="BD260" s="59"/>
      <c r="BE260" s="59"/>
      <c r="BF260" s="59"/>
      <c r="BG260" s="59"/>
      <c r="BH260" s="59"/>
      <c r="BI260" s="59"/>
      <c r="BJ260" s="59"/>
      <c r="BK260" s="59"/>
      <c r="BL260" s="57"/>
      <c r="BM260" s="57"/>
      <c r="BN260" s="57"/>
      <c r="BO260" s="57"/>
      <c r="BP260" s="57"/>
      <c r="BQ260" s="57"/>
      <c r="BR260" s="57"/>
      <c r="BS260" s="57"/>
      <c r="BT260" s="57"/>
      <c r="BU260" s="57"/>
      <c r="BV260" s="57"/>
      <c r="BW260" s="57"/>
      <c r="BX260" s="57"/>
      <c r="CA260" s="57"/>
      <c r="CB260" s="57"/>
      <c r="CC260" s="57"/>
      <c r="CD260" s="57"/>
      <c r="CE260" s="57"/>
      <c r="CF260" s="57"/>
      <c r="CG260" s="57"/>
      <c r="CH260" s="57"/>
      <c r="CI260" s="57"/>
      <c r="CJ260" s="57"/>
      <c r="CK260" s="57"/>
      <c r="CL260" s="57"/>
      <c r="CP260"/>
      <c r="CQ260"/>
      <c r="CR260"/>
      <c r="CS260"/>
      <c r="CT260"/>
      <c r="CU260"/>
      <c r="CV260"/>
      <c r="CW260"/>
      <c r="CX260"/>
      <c r="CY260"/>
      <c r="CZ260"/>
      <c r="EM260" s="57"/>
      <c r="EN260" s="57"/>
      <c r="EO260" s="57"/>
      <c r="EP260" s="57"/>
      <c r="EQ260" s="57"/>
      <c r="ER260" s="57"/>
      <c r="ES260" s="57"/>
      <c r="ET260" s="57"/>
      <c r="EU260" s="57"/>
      <c r="EV260" s="57"/>
      <c r="EW260" s="57"/>
      <c r="FG260" s="65"/>
      <c r="FH260" s="65"/>
      <c r="FL260" s="57"/>
      <c r="FX260" s="57"/>
      <c r="FY260" s="57"/>
      <c r="FZ260" s="57"/>
      <c r="GA260" s="66"/>
      <c r="GB260" s="66"/>
      <c r="GE260" s="66"/>
      <c r="GG260" s="57"/>
    </row>
    <row r="261" spans="1:189" s="56" customFormat="1" ht="18" customHeight="1" x14ac:dyDescent="0.3">
      <c r="A261" s="56" t="s">
        <v>1047</v>
      </c>
      <c r="B261" s="56" t="s">
        <v>1021</v>
      </c>
      <c r="C261" s="57">
        <v>1020</v>
      </c>
      <c r="D261" s="57">
        <v>10</v>
      </c>
      <c r="E261" s="56">
        <f t="shared" si="4"/>
        <v>1293.1500000000001</v>
      </c>
      <c r="F261" s="67">
        <v>51.68</v>
      </c>
      <c r="G261" s="67">
        <v>0.84</v>
      </c>
      <c r="H261" s="67">
        <v>18.149999999999999</v>
      </c>
      <c r="I261" s="67">
        <v>9.58</v>
      </c>
      <c r="J261" s="67">
        <v>0.18</v>
      </c>
      <c r="K261" s="67">
        <v>4.3899999999999997</v>
      </c>
      <c r="L261" s="67">
        <v>10.199999999999999</v>
      </c>
      <c r="M261" s="58">
        <v>3.23</v>
      </c>
      <c r="N261" s="58">
        <v>0.23</v>
      </c>
      <c r="O261" s="67"/>
      <c r="P261" s="58">
        <v>0.45</v>
      </c>
      <c r="Q261" s="58">
        <v>6.33</v>
      </c>
      <c r="S261" s="67">
        <v>41.66</v>
      </c>
      <c r="T261" s="67">
        <v>2.2200000000000002</v>
      </c>
      <c r="U261" s="67">
        <v>16.350000000000001</v>
      </c>
      <c r="V261" s="67">
        <v>9.18</v>
      </c>
      <c r="W261" s="67"/>
      <c r="X261" s="67">
        <v>14.32</v>
      </c>
      <c r="Y261" s="67">
        <v>11.22</v>
      </c>
      <c r="Z261" s="58">
        <v>2.2400000000000002</v>
      </c>
      <c r="AA261" s="58">
        <v>0.92</v>
      </c>
      <c r="AB261" s="67"/>
      <c r="AD261" s="59"/>
      <c r="AE261" s="60"/>
      <c r="AF261" s="61"/>
      <c r="AG261" s="59"/>
      <c r="AH261" s="59"/>
      <c r="AI261" s="59"/>
      <c r="AJ261" s="60"/>
      <c r="AK261" s="62"/>
      <c r="AL261" s="62"/>
      <c r="AM261" s="62"/>
      <c r="AN261" s="62"/>
      <c r="AO261" s="62"/>
      <c r="AP261" s="62"/>
      <c r="AQ261" s="63"/>
      <c r="AR261" s="62"/>
      <c r="AS261" s="62"/>
      <c r="AT261" s="63"/>
      <c r="AU261" s="59"/>
      <c r="AV261" s="59"/>
      <c r="AW261" s="59"/>
      <c r="AX261" s="59"/>
      <c r="AY261" s="59"/>
      <c r="AZ261" s="59"/>
      <c r="BA261" s="60"/>
      <c r="BB261" s="64"/>
      <c r="BC261" s="64"/>
      <c r="BD261" s="59"/>
      <c r="BE261" s="59"/>
      <c r="BF261" s="59"/>
      <c r="BG261" s="59"/>
      <c r="BH261" s="59"/>
      <c r="BI261" s="59"/>
      <c r="BJ261" s="59"/>
      <c r="BK261" s="59"/>
      <c r="BL261" s="57"/>
      <c r="BM261" s="57"/>
      <c r="BN261" s="57"/>
      <c r="BO261" s="57"/>
      <c r="BP261" s="57"/>
      <c r="BQ261" s="57"/>
      <c r="BR261" s="57"/>
      <c r="BS261" s="57"/>
      <c r="BT261" s="57"/>
      <c r="BU261" s="57"/>
      <c r="BV261" s="57"/>
      <c r="BW261" s="57"/>
      <c r="BX261" s="57"/>
      <c r="CA261" s="57"/>
      <c r="CB261" s="57"/>
      <c r="CC261" s="57"/>
      <c r="CD261" s="57"/>
      <c r="CE261" s="57"/>
      <c r="CF261" s="57"/>
      <c r="CG261" s="57"/>
      <c r="CH261" s="57"/>
      <c r="CI261" s="57"/>
      <c r="CJ261" s="57"/>
      <c r="CK261" s="57"/>
      <c r="CL261" s="57"/>
      <c r="CP261"/>
      <c r="CQ261"/>
      <c r="CR261"/>
      <c r="CS261"/>
      <c r="CT261"/>
      <c r="CU261"/>
      <c r="CV261"/>
      <c r="CW261"/>
      <c r="CX261"/>
      <c r="CY261"/>
      <c r="CZ261"/>
      <c r="EM261" s="57"/>
      <c r="EN261" s="57"/>
      <c r="EO261" s="57"/>
      <c r="EP261" s="57"/>
      <c r="EQ261" s="57"/>
      <c r="ER261" s="57"/>
      <c r="ES261" s="57"/>
      <c r="ET261" s="57"/>
      <c r="EU261" s="57"/>
      <c r="EV261" s="57"/>
      <c r="EW261" s="57"/>
      <c r="FG261" s="65"/>
      <c r="FH261" s="65"/>
      <c r="FL261" s="57"/>
      <c r="FX261" s="57"/>
      <c r="FY261" s="57"/>
      <c r="FZ261" s="57"/>
      <c r="GA261" s="66"/>
      <c r="GB261" s="66"/>
      <c r="GE261" s="66"/>
      <c r="GG261" s="57"/>
    </row>
    <row r="262" spans="1:189" s="56" customFormat="1" ht="18" customHeight="1" x14ac:dyDescent="0.3">
      <c r="A262" s="56" t="s">
        <v>1047</v>
      </c>
      <c r="B262" s="56" t="s">
        <v>1021</v>
      </c>
      <c r="C262" s="57">
        <v>950</v>
      </c>
      <c r="D262" s="57">
        <v>10</v>
      </c>
      <c r="E262" s="56">
        <f t="shared" si="4"/>
        <v>1223.1500000000001</v>
      </c>
      <c r="F262" s="67">
        <v>58.52</v>
      </c>
      <c r="G262" s="67">
        <v>0.19</v>
      </c>
      <c r="H262" s="67">
        <v>20.48</v>
      </c>
      <c r="I262" s="67">
        <v>3.9</v>
      </c>
      <c r="J262" s="67">
        <v>0.14000000000000001</v>
      </c>
      <c r="K262" s="67">
        <v>1.23</v>
      </c>
      <c r="L262" s="67">
        <v>9.89</v>
      </c>
      <c r="M262" s="58">
        <v>3.72</v>
      </c>
      <c r="N262" s="58">
        <v>1.46</v>
      </c>
      <c r="O262" s="67"/>
      <c r="P262" s="58">
        <v>0.46</v>
      </c>
      <c r="Q262" s="58">
        <v>9.9</v>
      </c>
      <c r="S262" s="67">
        <v>41.64</v>
      </c>
      <c r="T262" s="67">
        <v>2.11</v>
      </c>
      <c r="U262" s="67">
        <v>15.12</v>
      </c>
      <c r="V262" s="67">
        <v>14.38</v>
      </c>
      <c r="W262" s="67"/>
      <c r="X262" s="67">
        <v>10.93</v>
      </c>
      <c r="Y262" s="67">
        <v>10.41</v>
      </c>
      <c r="Z262" s="58">
        <v>2.27</v>
      </c>
      <c r="AA262" s="58">
        <v>0.98</v>
      </c>
      <c r="AB262" s="67"/>
      <c r="AD262" s="59"/>
      <c r="AE262" s="60"/>
      <c r="AF262" s="61"/>
      <c r="AG262" s="59"/>
      <c r="AH262" s="59"/>
      <c r="AI262" s="59"/>
      <c r="AJ262" s="60"/>
      <c r="AK262" s="62"/>
      <c r="AL262" s="62"/>
      <c r="AM262" s="62"/>
      <c r="AN262" s="62"/>
      <c r="AO262" s="62"/>
      <c r="AP262" s="62"/>
      <c r="AQ262" s="63"/>
      <c r="AR262" s="62"/>
      <c r="AS262" s="62"/>
      <c r="AT262" s="63"/>
      <c r="AU262" s="59"/>
      <c r="AV262" s="59"/>
      <c r="AW262" s="59"/>
      <c r="AX262" s="59"/>
      <c r="AY262" s="59"/>
      <c r="AZ262" s="59"/>
      <c r="BA262" s="60"/>
      <c r="BB262" s="64"/>
      <c r="BC262" s="64"/>
      <c r="BD262" s="59"/>
      <c r="BE262" s="59"/>
      <c r="BF262" s="59"/>
      <c r="BG262" s="59"/>
      <c r="BH262" s="59"/>
      <c r="BI262" s="59"/>
      <c r="BJ262" s="59"/>
      <c r="BK262" s="59"/>
      <c r="BL262" s="57"/>
      <c r="BM262" s="57"/>
      <c r="BN262" s="57"/>
      <c r="BO262" s="57"/>
      <c r="BP262" s="57"/>
      <c r="BQ262" s="57"/>
      <c r="BR262" s="57"/>
      <c r="BS262" s="57"/>
      <c r="BT262" s="57"/>
      <c r="BU262" s="57"/>
      <c r="BV262" s="57"/>
      <c r="BW262" s="57"/>
      <c r="BX262" s="57"/>
      <c r="CA262" s="57"/>
      <c r="CB262" s="57"/>
      <c r="CC262" s="57"/>
      <c r="CD262" s="57"/>
      <c r="CE262" s="57"/>
      <c r="CF262" s="57"/>
      <c r="CG262" s="57"/>
      <c r="CH262" s="57"/>
      <c r="CI262" s="57"/>
      <c r="CJ262" s="57"/>
      <c r="CK262" s="57"/>
      <c r="CL262" s="57"/>
      <c r="CP262"/>
      <c r="CQ262"/>
      <c r="CR262"/>
      <c r="CS262"/>
      <c r="CT262"/>
      <c r="CU262"/>
      <c r="CV262"/>
      <c r="CW262"/>
      <c r="CX262"/>
      <c r="CY262"/>
      <c r="CZ262"/>
      <c r="EM262" s="57"/>
      <c r="EN262" s="57"/>
      <c r="EO262" s="57"/>
      <c r="EP262" s="57"/>
      <c r="EQ262" s="57"/>
      <c r="ER262" s="57"/>
      <c r="ES262" s="57"/>
      <c r="ET262" s="57"/>
      <c r="EU262" s="57"/>
      <c r="EV262" s="57"/>
      <c r="EW262" s="57"/>
      <c r="FG262" s="65"/>
      <c r="FH262" s="65"/>
      <c r="FL262" s="57"/>
      <c r="FX262" s="57"/>
      <c r="FY262" s="57"/>
      <c r="FZ262" s="57"/>
      <c r="GA262" s="66"/>
      <c r="GB262" s="66"/>
      <c r="GE262" s="66"/>
      <c r="GG262" s="57"/>
    </row>
    <row r="263" spans="1:189" s="56" customFormat="1" ht="18" customHeight="1" x14ac:dyDescent="0.3">
      <c r="A263" s="56" t="s">
        <v>1056</v>
      </c>
      <c r="B263" s="56" t="s">
        <v>1021</v>
      </c>
      <c r="C263" s="57">
        <v>900</v>
      </c>
      <c r="D263" s="57">
        <v>10</v>
      </c>
      <c r="E263" s="56">
        <f t="shared" si="4"/>
        <v>1173.1500000000001</v>
      </c>
      <c r="F263" s="58">
        <v>69.14</v>
      </c>
      <c r="G263" s="58">
        <v>0.27</v>
      </c>
      <c r="H263" s="58">
        <v>14.5</v>
      </c>
      <c r="I263" s="58">
        <v>1.52</v>
      </c>
      <c r="J263" s="58">
        <v>0.02</v>
      </c>
      <c r="K263" s="58">
        <v>0.2</v>
      </c>
      <c r="L263" s="58">
        <v>1.74</v>
      </c>
      <c r="M263" s="58">
        <v>1.1200000000000001</v>
      </c>
      <c r="N263" s="58">
        <v>2.41</v>
      </c>
      <c r="O263" s="58">
        <v>0.27</v>
      </c>
      <c r="P263" s="58"/>
      <c r="Q263" s="58">
        <v>8.8100000000000165</v>
      </c>
      <c r="S263" s="58">
        <v>42.34</v>
      </c>
      <c r="T263" s="58">
        <v>2.19</v>
      </c>
      <c r="U263" s="58">
        <v>13.43</v>
      </c>
      <c r="V263" s="58">
        <v>19.79</v>
      </c>
      <c r="W263" s="58">
        <v>0.26</v>
      </c>
      <c r="X263" s="58">
        <v>8.69</v>
      </c>
      <c r="Y263" s="58">
        <v>9.67</v>
      </c>
      <c r="Z263" s="58">
        <v>2.0499999999999998</v>
      </c>
      <c r="AA263" s="58">
        <v>0.95</v>
      </c>
      <c r="AB263" s="58"/>
      <c r="AD263" s="59"/>
      <c r="AE263" s="60"/>
      <c r="AF263" s="61"/>
      <c r="AG263" s="59"/>
      <c r="AH263" s="59"/>
      <c r="AI263" s="59"/>
      <c r="AJ263" s="60"/>
      <c r="AK263" s="62"/>
      <c r="AL263" s="62"/>
      <c r="AM263" s="62"/>
      <c r="AN263" s="62"/>
      <c r="AO263" s="62"/>
      <c r="AP263" s="62"/>
      <c r="AQ263" s="63"/>
      <c r="AR263" s="62"/>
      <c r="AS263" s="62"/>
      <c r="AT263" s="63"/>
      <c r="AU263" s="59"/>
      <c r="AV263" s="59"/>
      <c r="AW263" s="59"/>
      <c r="AX263" s="59"/>
      <c r="AY263" s="59"/>
      <c r="AZ263" s="59"/>
      <c r="BA263" s="60"/>
      <c r="BB263" s="64"/>
      <c r="BC263" s="64"/>
      <c r="BD263" s="59"/>
      <c r="BE263" s="59"/>
      <c r="BF263" s="59"/>
      <c r="BG263" s="59"/>
      <c r="BH263" s="59"/>
      <c r="BI263" s="59"/>
      <c r="BJ263" s="59"/>
      <c r="BK263" s="59"/>
      <c r="BL263" s="57"/>
      <c r="BM263" s="57"/>
      <c r="BN263" s="57"/>
      <c r="BO263" s="57"/>
      <c r="BP263" s="57"/>
      <c r="BQ263" s="57"/>
      <c r="BR263" s="57"/>
      <c r="BS263" s="57"/>
      <c r="BT263" s="57"/>
      <c r="BU263" s="57"/>
      <c r="BV263" s="57"/>
      <c r="BW263" s="57"/>
      <c r="BX263" s="57"/>
      <c r="CA263" s="57"/>
      <c r="CB263" s="57"/>
      <c r="CC263" s="57"/>
      <c r="CD263" s="57"/>
      <c r="CE263" s="57"/>
      <c r="CF263" s="57"/>
      <c r="CG263" s="57"/>
      <c r="CH263" s="57"/>
      <c r="CI263" s="57"/>
      <c r="CJ263" s="57"/>
      <c r="CK263" s="57"/>
      <c r="CL263" s="57"/>
      <c r="CP263"/>
      <c r="CQ263"/>
      <c r="CR263"/>
      <c r="CS263"/>
      <c r="CT263"/>
      <c r="CU263"/>
      <c r="CV263"/>
      <c r="CW263"/>
      <c r="CX263"/>
      <c r="CY263"/>
      <c r="CZ263"/>
      <c r="EM263" s="57"/>
      <c r="EN263" s="57"/>
      <c r="EO263" s="57"/>
      <c r="EP263" s="57"/>
      <c r="EQ263" s="57"/>
      <c r="ER263" s="57"/>
      <c r="ES263" s="57"/>
      <c r="ET263" s="57"/>
      <c r="EU263" s="57"/>
      <c r="EV263" s="57"/>
      <c r="EW263" s="57"/>
      <c r="FG263" s="65"/>
      <c r="FH263" s="65"/>
      <c r="FL263" s="57"/>
      <c r="FX263" s="57"/>
      <c r="FY263" s="57"/>
      <c r="FZ263" s="57"/>
      <c r="GA263" s="66"/>
      <c r="GB263" s="66"/>
      <c r="GE263" s="66"/>
      <c r="GG263" s="57"/>
    </row>
    <row r="264" spans="1:189" s="56" customFormat="1" ht="18" customHeight="1" x14ac:dyDescent="0.3">
      <c r="A264" s="56" t="s">
        <v>1052</v>
      </c>
      <c r="B264" s="56" t="s">
        <v>1021</v>
      </c>
      <c r="C264" s="57">
        <v>1025</v>
      </c>
      <c r="D264" s="57">
        <v>10</v>
      </c>
      <c r="E264" s="56">
        <f t="shared" si="4"/>
        <v>1298.1500000000001</v>
      </c>
      <c r="F264" s="58">
        <v>57.89</v>
      </c>
      <c r="G264" s="58">
        <v>0.78</v>
      </c>
      <c r="H264" s="58">
        <v>16.89</v>
      </c>
      <c r="I264" s="58">
        <v>5</v>
      </c>
      <c r="J264" s="58">
        <v>0.1</v>
      </c>
      <c r="K264" s="58">
        <v>1.79</v>
      </c>
      <c r="L264" s="58">
        <v>3.83</v>
      </c>
      <c r="M264" s="58">
        <v>5.26</v>
      </c>
      <c r="N264" s="58">
        <v>2.2400000000000002</v>
      </c>
      <c r="O264" s="58"/>
      <c r="P264" s="58"/>
      <c r="Q264" s="58">
        <v>6.2199999999999989</v>
      </c>
      <c r="S264" s="58">
        <v>42.18</v>
      </c>
      <c r="T264" s="58">
        <v>2.87</v>
      </c>
      <c r="U264" s="58">
        <v>12.53</v>
      </c>
      <c r="V264" s="58">
        <v>13.37</v>
      </c>
      <c r="W264" s="58">
        <v>0.19</v>
      </c>
      <c r="X264" s="58">
        <v>12.93</v>
      </c>
      <c r="Y264" s="58">
        <v>10.130000000000001</v>
      </c>
      <c r="Z264" s="58">
        <v>3.02</v>
      </c>
      <c r="AA264" s="58">
        <v>0.78</v>
      </c>
      <c r="AB264" s="58"/>
      <c r="AD264" s="59"/>
      <c r="AE264" s="60"/>
      <c r="AF264" s="61"/>
      <c r="AG264" s="59"/>
      <c r="AH264" s="59"/>
      <c r="AI264" s="59"/>
      <c r="AJ264" s="60"/>
      <c r="AK264" s="62"/>
      <c r="AL264" s="62"/>
      <c r="AM264" s="62"/>
      <c r="AN264" s="62"/>
      <c r="AO264" s="62"/>
      <c r="AP264" s="62"/>
      <c r="AQ264" s="63"/>
      <c r="AR264" s="62"/>
      <c r="AS264" s="62"/>
      <c r="AT264" s="63"/>
      <c r="AU264" s="59"/>
      <c r="AV264" s="59"/>
      <c r="AW264" s="59"/>
      <c r="AX264" s="59"/>
      <c r="AY264" s="59"/>
      <c r="AZ264" s="59"/>
      <c r="BA264" s="60"/>
      <c r="BB264" s="64"/>
      <c r="BC264" s="64"/>
      <c r="BD264" s="59"/>
      <c r="BE264" s="59"/>
      <c r="BF264" s="59"/>
      <c r="BG264" s="59"/>
      <c r="BH264" s="59"/>
      <c r="BI264" s="59"/>
      <c r="BJ264" s="59"/>
      <c r="BK264" s="59"/>
      <c r="BL264" s="57"/>
      <c r="BM264" s="57"/>
      <c r="BN264" s="57"/>
      <c r="BO264" s="57"/>
      <c r="BP264" s="57"/>
      <c r="BQ264" s="57"/>
      <c r="BR264" s="57"/>
      <c r="BS264" s="57"/>
      <c r="BT264" s="57"/>
      <c r="BU264" s="57"/>
      <c r="BV264" s="57"/>
      <c r="BW264" s="57"/>
      <c r="BX264" s="57"/>
      <c r="CA264" s="57"/>
      <c r="CB264" s="57"/>
      <c r="CC264" s="57"/>
      <c r="CD264" s="57"/>
      <c r="CE264" s="57"/>
      <c r="CF264" s="57"/>
      <c r="CG264" s="57"/>
      <c r="CH264" s="57"/>
      <c r="CI264" s="57"/>
      <c r="CJ264" s="57"/>
      <c r="CK264" s="57"/>
      <c r="CL264" s="57"/>
      <c r="CP264"/>
      <c r="CQ264"/>
      <c r="CR264"/>
      <c r="CS264"/>
      <c r="CT264"/>
      <c r="CU264"/>
      <c r="CV264"/>
      <c r="CW264"/>
      <c r="CX264"/>
      <c r="CY264"/>
      <c r="CZ264"/>
      <c r="EM264" s="57"/>
      <c r="EN264" s="57"/>
      <c r="EO264" s="57"/>
      <c r="EP264" s="57"/>
      <c r="EQ264" s="57"/>
      <c r="ER264" s="57"/>
      <c r="ES264" s="57"/>
      <c r="ET264" s="57"/>
      <c r="EU264" s="57"/>
      <c r="EV264" s="57"/>
      <c r="EW264" s="57"/>
      <c r="FG264" s="65"/>
      <c r="FH264" s="65"/>
      <c r="FL264" s="57"/>
      <c r="FX264" s="57"/>
      <c r="FY264" s="57"/>
      <c r="FZ264" s="57"/>
      <c r="GA264" s="66"/>
      <c r="GB264" s="66"/>
      <c r="GE264" s="66"/>
      <c r="GG264" s="57"/>
    </row>
    <row r="265" spans="1:189" s="56" customFormat="1" ht="18" customHeight="1" x14ac:dyDescent="0.3">
      <c r="A265" s="56" t="s">
        <v>1052</v>
      </c>
      <c r="B265" s="56" t="s">
        <v>1021</v>
      </c>
      <c r="C265" s="57">
        <v>1025</v>
      </c>
      <c r="D265" s="57">
        <v>10</v>
      </c>
      <c r="E265" s="56">
        <f t="shared" si="4"/>
        <v>1298.1500000000001</v>
      </c>
      <c r="F265" s="58">
        <v>51.54</v>
      </c>
      <c r="G265" s="58">
        <v>1.28</v>
      </c>
      <c r="H265" s="58">
        <v>17.309999999999999</v>
      </c>
      <c r="I265" s="58">
        <v>5.43</v>
      </c>
      <c r="J265" s="58">
        <v>0.18</v>
      </c>
      <c r="K265" s="58">
        <v>3.6</v>
      </c>
      <c r="L265" s="58">
        <v>6.07</v>
      </c>
      <c r="M265" s="58">
        <v>4.88</v>
      </c>
      <c r="N265" s="58">
        <v>1.81</v>
      </c>
      <c r="O265" s="58"/>
      <c r="P265" s="58"/>
      <c r="Q265" s="58">
        <v>7.9000000000000057</v>
      </c>
      <c r="S265" s="58">
        <v>42.29</v>
      </c>
      <c r="T265" s="58">
        <v>3.84</v>
      </c>
      <c r="U265" s="58">
        <v>12.54</v>
      </c>
      <c r="V265" s="58">
        <v>8.18</v>
      </c>
      <c r="W265" s="58">
        <v>0.16</v>
      </c>
      <c r="X265" s="58">
        <v>15.73</v>
      </c>
      <c r="Y265" s="58">
        <v>11.52</v>
      </c>
      <c r="Z265" s="58">
        <v>2.88</v>
      </c>
      <c r="AA265" s="58">
        <v>0.73</v>
      </c>
      <c r="AB265" s="58"/>
      <c r="AD265" s="59"/>
      <c r="AE265" s="60"/>
      <c r="AF265" s="61"/>
      <c r="AG265" s="59"/>
      <c r="AH265" s="59"/>
      <c r="AI265" s="59"/>
      <c r="AJ265" s="60"/>
      <c r="AK265" s="62"/>
      <c r="AL265" s="62"/>
      <c r="AM265" s="62"/>
      <c r="AN265" s="62"/>
      <c r="AO265" s="62"/>
      <c r="AP265" s="62"/>
      <c r="AQ265" s="63"/>
      <c r="AR265" s="62"/>
      <c r="AS265" s="62"/>
      <c r="AT265" s="63"/>
      <c r="AU265" s="59"/>
      <c r="AV265" s="59"/>
      <c r="AW265" s="59"/>
      <c r="AX265" s="59"/>
      <c r="AY265" s="59"/>
      <c r="AZ265" s="59"/>
      <c r="BA265" s="60"/>
      <c r="BB265" s="64"/>
      <c r="BC265" s="64"/>
      <c r="BD265" s="59"/>
      <c r="BE265" s="59"/>
      <c r="BF265" s="59"/>
      <c r="BG265" s="59"/>
      <c r="BH265" s="59"/>
      <c r="BI265" s="59"/>
      <c r="BJ265" s="59"/>
      <c r="BK265" s="59"/>
      <c r="BL265" s="57"/>
      <c r="BM265" s="57"/>
      <c r="BN265" s="57"/>
      <c r="BO265" s="57"/>
      <c r="BP265" s="57"/>
      <c r="BQ265" s="57"/>
      <c r="BR265" s="57"/>
      <c r="BS265" s="57"/>
      <c r="BT265" s="57"/>
      <c r="BU265" s="57"/>
      <c r="BV265" s="57"/>
      <c r="BW265" s="57"/>
      <c r="BX265" s="57"/>
      <c r="CA265" s="57"/>
      <c r="CB265" s="57"/>
      <c r="CC265" s="57"/>
      <c r="CD265" s="57"/>
      <c r="CE265" s="57"/>
      <c r="CF265" s="57"/>
      <c r="CG265" s="57"/>
      <c r="CH265" s="57"/>
      <c r="CI265" s="57"/>
      <c r="CJ265" s="57"/>
      <c r="CK265" s="57"/>
      <c r="CL265" s="57"/>
      <c r="CP265"/>
      <c r="CQ265"/>
      <c r="CR265"/>
      <c r="CS265"/>
      <c r="CT265"/>
      <c r="CU265"/>
      <c r="CV265"/>
      <c r="CW265"/>
      <c r="CX265"/>
      <c r="CY265"/>
      <c r="CZ265"/>
      <c r="EM265" s="57"/>
      <c r="EN265" s="57"/>
      <c r="EO265" s="57"/>
      <c r="EP265" s="57"/>
      <c r="EQ265" s="57"/>
      <c r="ER265" s="57"/>
      <c r="ES265" s="57"/>
      <c r="ET265" s="57"/>
      <c r="EU265" s="57"/>
      <c r="EV265" s="57"/>
      <c r="EW265" s="57"/>
      <c r="FG265" s="65"/>
      <c r="FH265" s="65"/>
      <c r="FL265" s="57"/>
      <c r="FX265" s="57"/>
      <c r="FY265" s="57"/>
      <c r="FZ265" s="57"/>
      <c r="GA265" s="66"/>
      <c r="GB265" s="66"/>
      <c r="GE265" s="66"/>
      <c r="GG265" s="57"/>
    </row>
    <row r="266" spans="1:189" s="56" customFormat="1" ht="18" customHeight="1" x14ac:dyDescent="0.3">
      <c r="A266" s="56" t="s">
        <v>1052</v>
      </c>
      <c r="B266" s="56" t="s">
        <v>1021</v>
      </c>
      <c r="C266" s="57">
        <v>1025</v>
      </c>
      <c r="D266" s="57">
        <v>10</v>
      </c>
      <c r="E266" s="56">
        <f t="shared" si="4"/>
        <v>1298.1500000000001</v>
      </c>
      <c r="F266" s="58">
        <v>61.45</v>
      </c>
      <c r="G266" s="58">
        <v>0.86</v>
      </c>
      <c r="H266" s="58">
        <v>18.71</v>
      </c>
      <c r="I266" s="58">
        <v>2.96</v>
      </c>
      <c r="J266" s="58">
        <v>0.12</v>
      </c>
      <c r="K266" s="58">
        <v>1.42</v>
      </c>
      <c r="L266" s="58">
        <v>2.11</v>
      </c>
      <c r="M266" s="58">
        <v>6.46</v>
      </c>
      <c r="N266" s="58">
        <v>3.93</v>
      </c>
      <c r="O266" s="58"/>
      <c r="P266" s="58"/>
      <c r="Q266" s="58">
        <v>1.9799999999999898</v>
      </c>
      <c r="S266" s="58">
        <v>41.39</v>
      </c>
      <c r="T266" s="58">
        <v>5</v>
      </c>
      <c r="U266" s="58">
        <v>12.1</v>
      </c>
      <c r="V266" s="58">
        <v>11.85</v>
      </c>
      <c r="W266" s="58">
        <v>0.19</v>
      </c>
      <c r="X266" s="58">
        <v>12.93</v>
      </c>
      <c r="Y266" s="58">
        <v>10.72</v>
      </c>
      <c r="Z266" s="58">
        <v>2.94</v>
      </c>
      <c r="AA266" s="58">
        <v>1.06</v>
      </c>
      <c r="AB266" s="58"/>
      <c r="AD266" s="59"/>
      <c r="AE266" s="60"/>
      <c r="AF266" s="61"/>
      <c r="AG266" s="59"/>
      <c r="AH266" s="59"/>
      <c r="AI266" s="59"/>
      <c r="AJ266" s="60"/>
      <c r="AK266" s="62"/>
      <c r="AL266" s="62"/>
      <c r="AM266" s="62"/>
      <c r="AN266" s="62"/>
      <c r="AO266" s="62"/>
      <c r="AP266" s="62"/>
      <c r="AQ266" s="63"/>
      <c r="AR266" s="62"/>
      <c r="AS266" s="62"/>
      <c r="AT266" s="63"/>
      <c r="AU266" s="59"/>
      <c r="AV266" s="59"/>
      <c r="AW266" s="59"/>
      <c r="AX266" s="59"/>
      <c r="AY266" s="59"/>
      <c r="AZ266" s="59"/>
      <c r="BA266" s="60"/>
      <c r="BB266" s="64"/>
      <c r="BC266" s="64"/>
      <c r="BD266" s="59"/>
      <c r="BE266" s="59"/>
      <c r="BF266" s="59"/>
      <c r="BG266" s="59"/>
      <c r="BH266" s="59"/>
      <c r="BI266" s="59"/>
      <c r="BJ266" s="59"/>
      <c r="BK266" s="59"/>
      <c r="BL266" s="57"/>
      <c r="BM266" s="57"/>
      <c r="BN266" s="57"/>
      <c r="BO266" s="57"/>
      <c r="BP266" s="57"/>
      <c r="BQ266" s="57"/>
      <c r="BR266" s="57"/>
      <c r="BS266" s="57"/>
      <c r="BT266" s="57"/>
      <c r="BU266" s="57"/>
      <c r="BV266" s="57"/>
      <c r="BW266" s="57"/>
      <c r="BX266" s="57"/>
      <c r="CA266" s="57"/>
      <c r="CB266" s="57"/>
      <c r="CC266" s="57"/>
      <c r="CD266" s="57"/>
      <c r="CE266" s="57"/>
      <c r="CF266" s="57"/>
      <c r="CG266" s="57"/>
      <c r="CH266" s="57"/>
      <c r="CI266" s="57"/>
      <c r="CJ266" s="57"/>
      <c r="CK266" s="57"/>
      <c r="CL266" s="57"/>
      <c r="CP266"/>
      <c r="CQ266"/>
      <c r="CR266"/>
      <c r="CS266"/>
      <c r="CT266"/>
      <c r="CU266"/>
      <c r="CV266"/>
      <c r="CW266"/>
      <c r="CX266"/>
      <c r="CY266"/>
      <c r="CZ266"/>
      <c r="EM266" s="57"/>
      <c r="EN266" s="57"/>
      <c r="EO266" s="57"/>
      <c r="EP266" s="57"/>
      <c r="EQ266" s="57"/>
      <c r="ER266" s="57"/>
      <c r="ES266" s="57"/>
      <c r="ET266" s="57"/>
      <c r="EU266" s="57"/>
      <c r="EV266" s="57"/>
      <c r="EW266" s="57"/>
      <c r="FG266" s="65"/>
      <c r="FH266" s="65"/>
      <c r="FL266" s="57"/>
      <c r="FX266" s="57"/>
      <c r="FY266" s="57"/>
      <c r="FZ266" s="57"/>
      <c r="GA266" s="66"/>
      <c r="GB266" s="66"/>
      <c r="GE266" s="66"/>
      <c r="GG266" s="57"/>
    </row>
    <row r="267" spans="1:189" s="56" customFormat="1" ht="18" customHeight="1" x14ac:dyDescent="0.3">
      <c r="A267" s="56" t="s">
        <v>1052</v>
      </c>
      <c r="B267" s="56" t="s">
        <v>1021</v>
      </c>
      <c r="C267" s="57">
        <v>1050</v>
      </c>
      <c r="D267" s="57">
        <v>10</v>
      </c>
      <c r="E267" s="56">
        <f t="shared" si="4"/>
        <v>1323.15</v>
      </c>
      <c r="F267" s="58">
        <v>49.19</v>
      </c>
      <c r="G267" s="58">
        <v>1.68</v>
      </c>
      <c r="H267" s="58">
        <v>15.15</v>
      </c>
      <c r="I267" s="58">
        <v>8.6999999999999993</v>
      </c>
      <c r="J267" s="58">
        <v>0.21</v>
      </c>
      <c r="K267" s="58">
        <v>3.58</v>
      </c>
      <c r="L267" s="58">
        <v>6.19</v>
      </c>
      <c r="M267" s="58">
        <v>4.09</v>
      </c>
      <c r="N267" s="58">
        <v>1.49</v>
      </c>
      <c r="O267" s="58"/>
      <c r="P267" s="58"/>
      <c r="Q267" s="58">
        <v>9.7200000000000131</v>
      </c>
      <c r="S267" s="58">
        <v>41.89</v>
      </c>
      <c r="T267" s="58">
        <v>2.91</v>
      </c>
      <c r="U267" s="58">
        <v>12.25</v>
      </c>
      <c r="V267" s="58">
        <v>12.21</v>
      </c>
      <c r="W267" s="58">
        <v>0.16</v>
      </c>
      <c r="X267" s="58">
        <v>13.89</v>
      </c>
      <c r="Y267" s="58">
        <v>10.42</v>
      </c>
      <c r="Z267" s="58">
        <v>2.99</v>
      </c>
      <c r="AA267" s="58">
        <v>0.85</v>
      </c>
      <c r="AB267" s="58"/>
      <c r="AD267" s="59"/>
      <c r="AE267" s="60"/>
      <c r="AF267" s="61"/>
      <c r="AG267" s="59"/>
      <c r="AH267" s="59"/>
      <c r="AI267" s="59"/>
      <c r="AJ267" s="60"/>
      <c r="AK267" s="62"/>
      <c r="AL267" s="62"/>
      <c r="AM267" s="62"/>
      <c r="AN267" s="62"/>
      <c r="AO267" s="62"/>
      <c r="AP267" s="62"/>
      <c r="AQ267" s="63"/>
      <c r="AR267" s="62"/>
      <c r="AS267" s="62"/>
      <c r="AT267" s="63"/>
      <c r="AU267" s="59"/>
      <c r="AV267" s="59"/>
      <c r="AW267" s="59"/>
      <c r="AX267" s="59"/>
      <c r="AY267" s="59"/>
      <c r="AZ267" s="59"/>
      <c r="BA267" s="60"/>
      <c r="BB267" s="64"/>
      <c r="BC267" s="64"/>
      <c r="BD267" s="59"/>
      <c r="BE267" s="59"/>
      <c r="BF267" s="59"/>
      <c r="BG267" s="59"/>
      <c r="BH267" s="59"/>
      <c r="BI267" s="59"/>
      <c r="BJ267" s="59"/>
      <c r="BK267" s="59"/>
      <c r="BL267" s="57"/>
      <c r="BM267" s="57"/>
      <c r="BN267" s="57"/>
      <c r="BO267" s="57"/>
      <c r="BP267" s="57"/>
      <c r="BQ267" s="57"/>
      <c r="BR267" s="57"/>
      <c r="BS267" s="57"/>
      <c r="BT267" s="57"/>
      <c r="BU267" s="57"/>
      <c r="BV267" s="57"/>
      <c r="BW267" s="57"/>
      <c r="BX267" s="57"/>
      <c r="CA267" s="57"/>
      <c r="CB267" s="57"/>
      <c r="CC267" s="57"/>
      <c r="CD267" s="57"/>
      <c r="CE267" s="57"/>
      <c r="CF267" s="57"/>
      <c r="CG267" s="57"/>
      <c r="CH267" s="57"/>
      <c r="CI267" s="57"/>
      <c r="CJ267" s="57"/>
      <c r="CK267" s="57"/>
      <c r="CL267" s="57"/>
      <c r="CP267"/>
      <c r="CQ267"/>
      <c r="CR267"/>
      <c r="CS267"/>
      <c r="CT267"/>
      <c r="CU267"/>
      <c r="CV267"/>
      <c r="CW267"/>
      <c r="CX267"/>
      <c r="CY267"/>
      <c r="CZ267"/>
      <c r="EM267" s="57"/>
      <c r="EN267" s="57"/>
      <c r="EO267" s="57"/>
      <c r="EP267" s="57"/>
      <c r="EQ267" s="57"/>
      <c r="ER267" s="57"/>
      <c r="ES267" s="57"/>
      <c r="ET267" s="57"/>
      <c r="EU267" s="57"/>
      <c r="EV267" s="57"/>
      <c r="EW267" s="57"/>
      <c r="FG267" s="65"/>
      <c r="FH267" s="65"/>
      <c r="FL267" s="57"/>
      <c r="FX267" s="57"/>
      <c r="FY267" s="57"/>
      <c r="FZ267" s="57"/>
      <c r="GA267" s="66"/>
      <c r="GB267" s="66"/>
      <c r="GE267" s="66"/>
      <c r="GG267" s="57"/>
    </row>
    <row r="268" spans="1:189" s="56" customFormat="1" ht="18" customHeight="1" x14ac:dyDescent="0.3">
      <c r="A268" s="56" t="s">
        <v>1052</v>
      </c>
      <c r="B268" s="56" t="s">
        <v>1021</v>
      </c>
      <c r="C268" s="57">
        <v>1050</v>
      </c>
      <c r="D268" s="57">
        <v>10</v>
      </c>
      <c r="E268" s="56">
        <f t="shared" si="4"/>
        <v>1323.15</v>
      </c>
      <c r="F268" s="58">
        <v>53.68</v>
      </c>
      <c r="G268" s="58">
        <v>1.54</v>
      </c>
      <c r="H268" s="58">
        <v>18.690000000000001</v>
      </c>
      <c r="I268" s="58">
        <v>5.01</v>
      </c>
      <c r="J268" s="58">
        <v>0.14000000000000001</v>
      </c>
      <c r="K268" s="58">
        <v>3.1</v>
      </c>
      <c r="L268" s="58">
        <v>5.14</v>
      </c>
      <c r="M268" s="58">
        <v>5.87</v>
      </c>
      <c r="N268" s="58">
        <v>2.39</v>
      </c>
      <c r="O268" s="58"/>
      <c r="P268" s="58"/>
      <c r="Q268" s="58">
        <v>4.4399999999999977</v>
      </c>
      <c r="S268" s="58">
        <v>40.74</v>
      </c>
      <c r="T268" s="58">
        <v>5.52</v>
      </c>
      <c r="U268" s="58">
        <v>13.29</v>
      </c>
      <c r="V268" s="58">
        <v>9.31</v>
      </c>
      <c r="W268" s="58">
        <v>0.18</v>
      </c>
      <c r="X268" s="58">
        <v>13.96</v>
      </c>
      <c r="Y268" s="58">
        <v>11.63</v>
      </c>
      <c r="Z268" s="58">
        <v>2.78</v>
      </c>
      <c r="AA268" s="58">
        <v>0.84</v>
      </c>
      <c r="AB268" s="58"/>
      <c r="AD268" s="59"/>
      <c r="AE268" s="60"/>
      <c r="AF268" s="61"/>
      <c r="AG268" s="59"/>
      <c r="AH268" s="59"/>
      <c r="AI268" s="59"/>
      <c r="AJ268" s="60"/>
      <c r="AK268" s="62"/>
      <c r="AL268" s="62"/>
      <c r="AM268" s="62"/>
      <c r="AN268" s="62"/>
      <c r="AO268" s="62"/>
      <c r="AP268" s="62"/>
      <c r="AQ268" s="63"/>
      <c r="AR268" s="62"/>
      <c r="AS268" s="62"/>
      <c r="AT268" s="63"/>
      <c r="AU268" s="59"/>
      <c r="AV268" s="59"/>
      <c r="AW268" s="59"/>
      <c r="AX268" s="59"/>
      <c r="AY268" s="59"/>
      <c r="AZ268" s="59"/>
      <c r="BA268" s="60"/>
      <c r="BB268" s="64"/>
      <c r="BC268" s="64"/>
      <c r="BD268" s="59"/>
      <c r="BE268" s="59"/>
      <c r="BF268" s="59"/>
      <c r="BG268" s="59"/>
      <c r="BH268" s="59"/>
      <c r="BI268" s="59"/>
      <c r="BJ268" s="59"/>
      <c r="BK268" s="59"/>
      <c r="BL268" s="57"/>
      <c r="BM268" s="57"/>
      <c r="BN268" s="57"/>
      <c r="BO268" s="57"/>
      <c r="BP268" s="57"/>
      <c r="BQ268" s="57"/>
      <c r="BR268" s="57"/>
      <c r="BS268" s="57"/>
      <c r="BT268" s="57"/>
      <c r="BU268" s="57"/>
      <c r="BV268" s="57"/>
      <c r="BW268" s="57"/>
      <c r="BX268" s="57"/>
      <c r="CA268" s="57"/>
      <c r="CB268" s="57"/>
      <c r="CC268" s="57"/>
      <c r="CD268" s="57"/>
      <c r="CE268" s="57"/>
      <c r="CF268" s="57"/>
      <c r="CG268" s="57"/>
      <c r="CH268" s="57"/>
      <c r="CI268" s="57"/>
      <c r="CJ268" s="57"/>
      <c r="CK268" s="57"/>
      <c r="CL268" s="57"/>
      <c r="CP268"/>
      <c r="CQ268"/>
      <c r="CR268"/>
      <c r="CS268"/>
      <c r="CT268"/>
      <c r="CU268"/>
      <c r="CV268"/>
      <c r="CW268"/>
      <c r="CX268"/>
      <c r="CY268"/>
      <c r="CZ268"/>
      <c r="EM268" s="57"/>
      <c r="EN268" s="57"/>
      <c r="EO268" s="57"/>
      <c r="EP268" s="57"/>
      <c r="EQ268" s="57"/>
      <c r="ER268" s="57"/>
      <c r="ES268" s="57"/>
      <c r="ET268" s="57"/>
      <c r="EU268" s="57"/>
      <c r="EV268" s="57"/>
      <c r="EW268" s="57"/>
      <c r="FG268" s="65"/>
      <c r="FH268" s="65"/>
      <c r="FL268" s="57"/>
      <c r="FX268" s="57"/>
      <c r="FY268" s="57"/>
      <c r="FZ268" s="57"/>
      <c r="GA268" s="66"/>
      <c r="GB268" s="66"/>
      <c r="GE268" s="66"/>
      <c r="GG268" s="57"/>
    </row>
    <row r="269" spans="1:189" s="56" customFormat="1" ht="18" customHeight="1" x14ac:dyDescent="0.3">
      <c r="A269" s="56" t="s">
        <v>1052</v>
      </c>
      <c r="B269" s="56" t="s">
        <v>1021</v>
      </c>
      <c r="C269" s="57">
        <v>1050</v>
      </c>
      <c r="D269" s="57">
        <v>10</v>
      </c>
      <c r="E269" s="56">
        <f t="shared" si="4"/>
        <v>1323.15</v>
      </c>
      <c r="F269" s="58">
        <v>54.84</v>
      </c>
      <c r="G269" s="58">
        <v>1.38</v>
      </c>
      <c r="H269" s="58">
        <v>19.16</v>
      </c>
      <c r="I269" s="58">
        <v>6</v>
      </c>
      <c r="J269" s="58">
        <v>0.14000000000000001</v>
      </c>
      <c r="K269" s="58">
        <v>2.1800000000000002</v>
      </c>
      <c r="L269" s="58">
        <v>3.76</v>
      </c>
      <c r="M269" s="58">
        <v>6.94</v>
      </c>
      <c r="N269" s="58">
        <v>4</v>
      </c>
      <c r="O269" s="58"/>
      <c r="P269" s="58"/>
      <c r="Q269" s="58">
        <v>1.5999999999999801</v>
      </c>
      <c r="S269" s="58">
        <v>39.979999999999997</v>
      </c>
      <c r="T269" s="58">
        <v>6.37</v>
      </c>
      <c r="U269" s="58">
        <v>13.11</v>
      </c>
      <c r="V269" s="58">
        <v>11.06</v>
      </c>
      <c r="W269" s="58">
        <v>0.16</v>
      </c>
      <c r="X269" s="58">
        <v>12.57</v>
      </c>
      <c r="Y269" s="58">
        <v>11.23</v>
      </c>
      <c r="Z269" s="58">
        <v>2.81</v>
      </c>
      <c r="AA269" s="58">
        <v>1.2</v>
      </c>
      <c r="AB269" s="58"/>
      <c r="AD269" s="59"/>
      <c r="AE269" s="60"/>
      <c r="AF269" s="61"/>
      <c r="AG269" s="59"/>
      <c r="AH269" s="59"/>
      <c r="AI269" s="59"/>
      <c r="AJ269" s="60"/>
      <c r="AK269" s="62"/>
      <c r="AL269" s="62"/>
      <c r="AM269" s="62"/>
      <c r="AN269" s="62"/>
      <c r="AO269" s="62"/>
      <c r="AP269" s="62"/>
      <c r="AQ269" s="63"/>
      <c r="AR269" s="62"/>
      <c r="AS269" s="62"/>
      <c r="AT269" s="63"/>
      <c r="AU269" s="59"/>
      <c r="AV269" s="59"/>
      <c r="AW269" s="59"/>
      <c r="AX269" s="59"/>
      <c r="AY269" s="59"/>
      <c r="AZ269" s="59"/>
      <c r="BA269" s="60"/>
      <c r="BB269" s="64"/>
      <c r="BC269" s="64"/>
      <c r="BD269" s="59"/>
      <c r="BE269" s="59"/>
      <c r="BF269" s="59"/>
      <c r="BG269" s="59"/>
      <c r="BH269" s="59"/>
      <c r="BI269" s="59"/>
      <c r="BJ269" s="59"/>
      <c r="BK269" s="59"/>
      <c r="BL269" s="57"/>
      <c r="BM269" s="57"/>
      <c r="BN269" s="57"/>
      <c r="BO269" s="57"/>
      <c r="BP269" s="57"/>
      <c r="BQ269" s="57"/>
      <c r="BR269" s="57"/>
      <c r="BS269" s="57"/>
      <c r="BT269" s="57"/>
      <c r="BU269" s="57"/>
      <c r="BV269" s="57"/>
      <c r="BW269" s="57"/>
      <c r="BX269" s="57"/>
      <c r="CA269" s="57"/>
      <c r="CB269" s="57"/>
      <c r="CC269" s="57"/>
      <c r="CD269" s="57"/>
      <c r="CE269" s="57"/>
      <c r="CF269" s="57"/>
      <c r="CG269" s="57"/>
      <c r="CH269" s="57"/>
      <c r="CI269" s="57"/>
      <c r="CJ269" s="57"/>
      <c r="CK269" s="57"/>
      <c r="CL269" s="57"/>
      <c r="CP269"/>
      <c r="CQ269"/>
      <c r="CR269"/>
      <c r="CS269"/>
      <c r="CT269"/>
      <c r="CU269"/>
      <c r="CV269"/>
      <c r="CW269"/>
      <c r="CX269"/>
      <c r="CY269"/>
      <c r="CZ269"/>
      <c r="EM269" s="57"/>
      <c r="EN269" s="57"/>
      <c r="EO269" s="57"/>
      <c r="EP269" s="57"/>
      <c r="EQ269" s="57"/>
      <c r="ER269" s="57"/>
      <c r="ES269" s="57"/>
      <c r="ET269" s="57"/>
      <c r="EU269" s="57"/>
      <c r="EV269" s="57"/>
      <c r="EW269" s="57"/>
      <c r="FG269" s="65"/>
      <c r="FH269" s="65"/>
      <c r="FL269" s="57"/>
      <c r="FX269" s="57"/>
      <c r="FY269" s="57"/>
      <c r="FZ269" s="57"/>
      <c r="GA269" s="66"/>
      <c r="GB269" s="66"/>
      <c r="GE269" s="66"/>
      <c r="GG269" s="57"/>
    </row>
    <row r="270" spans="1:189" s="56" customFormat="1" ht="18" customHeight="1" x14ac:dyDescent="0.3">
      <c r="A270" s="56" t="s">
        <v>1057</v>
      </c>
      <c r="B270" s="56" t="s">
        <v>1021</v>
      </c>
      <c r="C270" s="57">
        <v>1000</v>
      </c>
      <c r="D270" s="57">
        <v>10</v>
      </c>
      <c r="E270" s="56">
        <f t="shared" si="4"/>
        <v>1273.1500000000001</v>
      </c>
      <c r="F270" s="58">
        <v>49.98</v>
      </c>
      <c r="G270" s="58">
        <v>1.06</v>
      </c>
      <c r="H270" s="58">
        <v>17.579999999999998</v>
      </c>
      <c r="I270" s="58">
        <v>5.72</v>
      </c>
      <c r="J270" s="58">
        <v>0.13</v>
      </c>
      <c r="K270" s="58">
        <v>4.49</v>
      </c>
      <c r="L270" s="58">
        <v>8.09</v>
      </c>
      <c r="M270" s="58">
        <v>2.0099999999999998</v>
      </c>
      <c r="N270" s="58">
        <v>0.75</v>
      </c>
      <c r="O270" s="58"/>
      <c r="P270" s="58">
        <v>0.26</v>
      </c>
      <c r="Q270" s="58">
        <v>9.82</v>
      </c>
      <c r="S270" s="58">
        <v>42.49</v>
      </c>
      <c r="T270" s="58">
        <v>1.49</v>
      </c>
      <c r="U270" s="58">
        <v>13.64</v>
      </c>
      <c r="V270" s="58">
        <v>10.19</v>
      </c>
      <c r="W270" s="58">
        <v>7.0000000000000007E-2</v>
      </c>
      <c r="X270" s="58">
        <v>16.11</v>
      </c>
      <c r="Y270" s="58">
        <v>11.76</v>
      </c>
      <c r="Z270" s="58">
        <v>2.73</v>
      </c>
      <c r="AA270" s="58">
        <v>0.41</v>
      </c>
      <c r="AB270" s="58"/>
      <c r="AD270" s="59"/>
      <c r="AE270" s="60"/>
      <c r="AF270" s="61"/>
      <c r="AG270" s="59"/>
      <c r="AH270" s="59"/>
      <c r="AI270" s="59"/>
      <c r="AJ270" s="60"/>
      <c r="AK270" s="62"/>
      <c r="AL270" s="62"/>
      <c r="AM270" s="62"/>
      <c r="AN270" s="62"/>
      <c r="AO270" s="62"/>
      <c r="AP270" s="62"/>
      <c r="AQ270" s="63"/>
      <c r="AR270" s="62"/>
      <c r="AS270" s="62"/>
      <c r="AT270" s="63"/>
      <c r="AU270" s="59"/>
      <c r="AV270" s="59"/>
      <c r="AW270" s="59"/>
      <c r="AX270" s="59"/>
      <c r="AY270" s="59"/>
      <c r="AZ270" s="59"/>
      <c r="BA270" s="60"/>
      <c r="BB270" s="64"/>
      <c r="BC270" s="64"/>
      <c r="BD270" s="59"/>
      <c r="BE270" s="59"/>
      <c r="BF270" s="59"/>
      <c r="BG270" s="59"/>
      <c r="BH270" s="59"/>
      <c r="BI270" s="59"/>
      <c r="BJ270" s="59"/>
      <c r="BK270" s="59"/>
      <c r="BL270" s="57"/>
      <c r="BM270" s="57"/>
      <c r="BN270" s="57"/>
      <c r="BO270" s="57"/>
      <c r="BP270" s="57"/>
      <c r="BQ270" s="57"/>
      <c r="BR270" s="57"/>
      <c r="BS270" s="57"/>
      <c r="BT270" s="57"/>
      <c r="BU270" s="57"/>
      <c r="BV270" s="57"/>
      <c r="BW270" s="57"/>
      <c r="BX270" s="57"/>
      <c r="CA270" s="57"/>
      <c r="CB270" s="57"/>
      <c r="CC270" s="57"/>
      <c r="CD270" s="57"/>
      <c r="CE270" s="57"/>
      <c r="CF270" s="57"/>
      <c r="CG270" s="57"/>
      <c r="CH270" s="57"/>
      <c r="CI270" s="57"/>
      <c r="CJ270" s="57"/>
      <c r="CK270" s="57"/>
      <c r="CL270" s="57"/>
      <c r="CP270"/>
      <c r="CQ270"/>
      <c r="CR270"/>
      <c r="CS270"/>
      <c r="CT270"/>
      <c r="CU270"/>
      <c r="CV270"/>
      <c r="CW270"/>
      <c r="CX270"/>
      <c r="CY270"/>
      <c r="CZ270"/>
      <c r="EM270" s="57"/>
      <c r="EN270" s="57"/>
      <c r="EO270" s="57"/>
      <c r="EP270" s="57"/>
      <c r="EQ270" s="57"/>
      <c r="ER270" s="57"/>
      <c r="ES270" s="57"/>
      <c r="ET270" s="57"/>
      <c r="EU270" s="57"/>
      <c r="EV270" s="57"/>
      <c r="EW270" s="57"/>
      <c r="FG270" s="65"/>
      <c r="FH270" s="65"/>
      <c r="FL270" s="57"/>
      <c r="FX270" s="57"/>
      <c r="FY270" s="57"/>
      <c r="FZ270" s="57"/>
      <c r="GA270" s="66"/>
      <c r="GB270" s="66"/>
      <c r="GE270" s="66"/>
      <c r="GG270" s="57"/>
    </row>
    <row r="271" spans="1:189" s="56" customFormat="1" ht="18" customHeight="1" x14ac:dyDescent="0.3">
      <c r="A271" s="56" t="s">
        <v>1057</v>
      </c>
      <c r="B271" s="56" t="s">
        <v>1021</v>
      </c>
      <c r="C271" s="57">
        <v>1075</v>
      </c>
      <c r="D271" s="57">
        <v>10</v>
      </c>
      <c r="E271" s="56">
        <f t="shared" si="4"/>
        <v>1348.15</v>
      </c>
      <c r="F271" s="58">
        <v>49.77</v>
      </c>
      <c r="G271" s="58">
        <v>1.22</v>
      </c>
      <c r="H271" s="58">
        <v>18.59</v>
      </c>
      <c r="I271" s="58">
        <v>7.57</v>
      </c>
      <c r="J271" s="58">
        <v>0.13</v>
      </c>
      <c r="K271" s="58">
        <v>4.58</v>
      </c>
      <c r="L271" s="58">
        <v>7.26</v>
      </c>
      <c r="M271" s="58">
        <v>3.9</v>
      </c>
      <c r="N271" s="58">
        <v>0.71</v>
      </c>
      <c r="O271" s="58"/>
      <c r="P271" s="58">
        <v>0.28000000000000003</v>
      </c>
      <c r="Q271" s="58">
        <v>5.91</v>
      </c>
      <c r="S271" s="58">
        <v>39.86</v>
      </c>
      <c r="T271" s="58">
        <v>2.4900000000000002</v>
      </c>
      <c r="U271" s="58">
        <v>15.1</v>
      </c>
      <c r="V271" s="58">
        <v>11.91</v>
      </c>
      <c r="W271" s="58">
        <v>0.11</v>
      </c>
      <c r="X271" s="58">
        <v>13.72</v>
      </c>
      <c r="Y271" s="58">
        <v>10.37</v>
      </c>
      <c r="Z271" s="58">
        <v>2.84</v>
      </c>
      <c r="AA271" s="58">
        <v>0.34</v>
      </c>
      <c r="AB271" s="58"/>
      <c r="AD271" s="59"/>
      <c r="AE271" s="60"/>
      <c r="AF271" s="61"/>
      <c r="AG271" s="59"/>
      <c r="AH271" s="59"/>
      <c r="AI271" s="59"/>
      <c r="AJ271" s="60"/>
      <c r="AK271" s="62"/>
      <c r="AL271" s="62"/>
      <c r="AM271" s="62"/>
      <c r="AN271" s="62"/>
      <c r="AO271" s="62"/>
      <c r="AP271" s="62"/>
      <c r="AQ271" s="63"/>
      <c r="AR271" s="62"/>
      <c r="AS271" s="62"/>
      <c r="AT271" s="63"/>
      <c r="AU271" s="59"/>
      <c r="AV271" s="59"/>
      <c r="AW271" s="59"/>
      <c r="AX271" s="59"/>
      <c r="AY271" s="59"/>
      <c r="AZ271" s="59"/>
      <c r="BA271" s="60"/>
      <c r="BB271" s="64"/>
      <c r="BC271" s="64"/>
      <c r="BD271" s="59"/>
      <c r="BE271" s="59"/>
      <c r="BF271" s="59"/>
      <c r="BG271" s="59"/>
      <c r="BH271" s="59"/>
      <c r="BI271" s="59"/>
      <c r="BJ271" s="59"/>
      <c r="BK271" s="59"/>
      <c r="BL271" s="57"/>
      <c r="BM271" s="57"/>
      <c r="BN271" s="57"/>
      <c r="BO271" s="57"/>
      <c r="BP271" s="57"/>
      <c r="BQ271" s="57"/>
      <c r="BR271" s="57"/>
      <c r="BS271" s="57"/>
      <c r="BT271" s="57"/>
      <c r="BU271" s="57"/>
      <c r="BV271" s="57"/>
      <c r="BW271" s="57"/>
      <c r="BX271" s="57"/>
      <c r="CA271" s="57"/>
      <c r="CB271" s="57"/>
      <c r="CC271" s="57"/>
      <c r="CD271" s="57"/>
      <c r="CE271" s="57"/>
      <c r="CF271" s="57"/>
      <c r="CG271" s="57"/>
      <c r="CH271" s="57"/>
      <c r="CI271" s="57"/>
      <c r="CJ271" s="57"/>
      <c r="CK271" s="57"/>
      <c r="CL271" s="57"/>
      <c r="CP271"/>
      <c r="CQ271"/>
      <c r="CR271"/>
      <c r="CS271"/>
      <c r="CT271"/>
      <c r="CU271"/>
      <c r="CV271"/>
      <c r="CW271"/>
      <c r="CX271"/>
      <c r="CY271"/>
      <c r="CZ271"/>
      <c r="EM271" s="57"/>
      <c r="EN271" s="57"/>
      <c r="EO271" s="57"/>
      <c r="EP271" s="57"/>
      <c r="EQ271" s="57"/>
      <c r="ER271" s="57"/>
      <c r="ES271" s="57"/>
      <c r="ET271" s="57"/>
      <c r="EU271" s="57"/>
      <c r="EV271" s="57"/>
      <c r="EW271" s="57"/>
      <c r="FG271" s="65"/>
      <c r="FH271" s="65"/>
      <c r="FL271" s="57"/>
      <c r="FX271" s="57"/>
      <c r="FY271" s="57"/>
      <c r="FZ271" s="57"/>
      <c r="GA271" s="66"/>
      <c r="GB271" s="66"/>
      <c r="GE271" s="66"/>
      <c r="GG271" s="57"/>
    </row>
    <row r="272" spans="1:189" s="56" customFormat="1" ht="18" customHeight="1" x14ac:dyDescent="0.3">
      <c r="A272" s="56" t="s">
        <v>1041</v>
      </c>
      <c r="B272" s="56" t="s">
        <v>1021</v>
      </c>
      <c r="C272" s="57">
        <v>925</v>
      </c>
      <c r="D272" s="57">
        <v>10</v>
      </c>
      <c r="E272" s="56">
        <f t="shared" si="4"/>
        <v>1198.1500000000001</v>
      </c>
      <c r="F272" s="58">
        <v>72.5</v>
      </c>
      <c r="G272" s="58">
        <v>0.41</v>
      </c>
      <c r="H272" s="58">
        <v>15.3</v>
      </c>
      <c r="I272" s="58">
        <v>2.65</v>
      </c>
      <c r="J272" s="58">
        <v>0.08</v>
      </c>
      <c r="K272" s="58">
        <v>0.64</v>
      </c>
      <c r="L272" s="58">
        <v>3.29</v>
      </c>
      <c r="M272" s="58">
        <v>2.17</v>
      </c>
      <c r="N272" s="58">
        <v>2.65</v>
      </c>
      <c r="O272" s="58"/>
      <c r="P272" s="58"/>
      <c r="Q272" s="58">
        <v>5.5</v>
      </c>
      <c r="S272" s="58">
        <v>43.8</v>
      </c>
      <c r="T272" s="58">
        <v>2.35</v>
      </c>
      <c r="U272" s="58">
        <v>11.71</v>
      </c>
      <c r="V272" s="58">
        <v>14.5</v>
      </c>
      <c r="W272" s="58">
        <v>0.3</v>
      </c>
      <c r="X272" s="58">
        <v>12.2</v>
      </c>
      <c r="Y272" s="58">
        <v>10.5</v>
      </c>
      <c r="Z272" s="58">
        <v>2.12</v>
      </c>
      <c r="AA272" s="58">
        <v>0.77</v>
      </c>
      <c r="AB272" s="58"/>
      <c r="AD272" s="59"/>
      <c r="AE272" s="60"/>
      <c r="AF272" s="61"/>
      <c r="AG272" s="59"/>
      <c r="AH272" s="59"/>
      <c r="AI272" s="59"/>
      <c r="AJ272" s="60"/>
      <c r="AK272" s="62"/>
      <c r="AL272" s="62"/>
      <c r="AM272" s="62"/>
      <c r="AN272" s="62"/>
      <c r="AO272" s="62"/>
      <c r="AP272" s="62"/>
      <c r="AQ272" s="63"/>
      <c r="AR272" s="62"/>
      <c r="AS272" s="62"/>
      <c r="AT272" s="63"/>
      <c r="AU272" s="59"/>
      <c r="AV272" s="59"/>
      <c r="AW272" s="59"/>
      <c r="AX272" s="59"/>
      <c r="AY272" s="59"/>
      <c r="AZ272" s="59"/>
      <c r="BA272" s="60"/>
      <c r="BB272" s="64"/>
      <c r="BC272" s="64"/>
      <c r="BD272" s="59"/>
      <c r="BE272" s="59"/>
      <c r="BF272" s="59"/>
      <c r="BG272" s="59"/>
      <c r="BH272" s="59"/>
      <c r="BI272" s="59"/>
      <c r="BJ272" s="59"/>
      <c r="BK272" s="59"/>
      <c r="BL272" s="57"/>
      <c r="BM272" s="57"/>
      <c r="BN272" s="57"/>
      <c r="BO272" s="57"/>
      <c r="BP272" s="57"/>
      <c r="BQ272" s="57"/>
      <c r="BR272" s="57"/>
      <c r="BS272" s="57"/>
      <c r="BT272" s="57"/>
      <c r="BU272" s="57"/>
      <c r="BV272" s="57"/>
      <c r="BW272" s="57"/>
      <c r="BX272" s="57"/>
      <c r="CA272" s="57"/>
      <c r="CB272" s="57"/>
      <c r="CC272" s="57"/>
      <c r="CD272" s="57"/>
      <c r="CE272" s="57"/>
      <c r="CF272" s="57"/>
      <c r="CG272" s="57"/>
      <c r="CH272" s="57"/>
      <c r="CI272" s="57"/>
      <c r="CJ272" s="57"/>
      <c r="CK272" s="57"/>
      <c r="CL272" s="57"/>
      <c r="CP272"/>
      <c r="CQ272"/>
      <c r="CR272"/>
      <c r="CS272"/>
      <c r="CT272"/>
      <c r="CU272"/>
      <c r="CV272"/>
      <c r="CW272"/>
      <c r="CX272"/>
      <c r="CY272"/>
      <c r="CZ272"/>
      <c r="EM272" s="57"/>
      <c r="EN272" s="57"/>
      <c r="EO272" s="57"/>
      <c r="EP272" s="57"/>
      <c r="EQ272" s="57"/>
      <c r="ER272" s="57"/>
      <c r="ES272" s="57"/>
      <c r="ET272" s="57"/>
      <c r="EU272" s="57"/>
      <c r="EV272" s="57"/>
      <c r="EW272" s="57"/>
      <c r="FG272" s="65"/>
      <c r="FH272" s="65"/>
      <c r="FL272" s="57"/>
      <c r="FX272" s="57"/>
      <c r="FY272" s="57"/>
      <c r="FZ272" s="57"/>
      <c r="GA272" s="66"/>
      <c r="GB272" s="66"/>
      <c r="GE272" s="66"/>
      <c r="GG272" s="57"/>
    </row>
    <row r="273" spans="1:189" s="56" customFormat="1" ht="18" customHeight="1" x14ac:dyDescent="0.3">
      <c r="A273" s="56" t="s">
        <v>1041</v>
      </c>
      <c r="B273" s="56" t="s">
        <v>1021</v>
      </c>
      <c r="C273" s="57">
        <v>910</v>
      </c>
      <c r="D273" s="57">
        <v>10</v>
      </c>
      <c r="E273" s="56">
        <f t="shared" si="4"/>
        <v>1183.1500000000001</v>
      </c>
      <c r="F273" s="58">
        <v>72.7</v>
      </c>
      <c r="G273" s="58">
        <v>0.42</v>
      </c>
      <c r="H273" s="58">
        <v>15.1</v>
      </c>
      <c r="I273" s="58">
        <v>2.12</v>
      </c>
      <c r="J273" s="58">
        <v>0.16</v>
      </c>
      <c r="K273" s="58">
        <v>0.7</v>
      </c>
      <c r="L273" s="58">
        <v>3.04</v>
      </c>
      <c r="M273" s="58">
        <v>1.91</v>
      </c>
      <c r="N273" s="58">
        <v>3.69</v>
      </c>
      <c r="O273" s="58"/>
      <c r="P273" s="58"/>
      <c r="Q273" s="58">
        <v>3.8</v>
      </c>
      <c r="S273" s="58">
        <v>43.9</v>
      </c>
      <c r="T273" s="58">
        <v>2.35</v>
      </c>
      <c r="U273" s="58">
        <v>12.54</v>
      </c>
      <c r="V273" s="58">
        <v>14</v>
      </c>
      <c r="W273" s="58">
        <v>0.37</v>
      </c>
      <c r="X273" s="58">
        <v>12.7</v>
      </c>
      <c r="Y273" s="58">
        <v>9.8000000000000007</v>
      </c>
      <c r="Z273" s="58">
        <v>1.73</v>
      </c>
      <c r="AA273" s="58">
        <v>1.0900000000000001</v>
      </c>
      <c r="AB273" s="58"/>
      <c r="AD273" s="59"/>
      <c r="AE273" s="60"/>
      <c r="AF273" s="61"/>
      <c r="AG273" s="59"/>
      <c r="AH273" s="59"/>
      <c r="AI273" s="59"/>
      <c r="AJ273" s="60"/>
      <c r="AK273" s="62"/>
      <c r="AL273" s="62"/>
      <c r="AM273" s="62"/>
      <c r="AN273" s="62"/>
      <c r="AO273" s="62"/>
      <c r="AP273" s="62"/>
      <c r="AQ273" s="63"/>
      <c r="AR273" s="62"/>
      <c r="AS273" s="62"/>
      <c r="AT273" s="63"/>
      <c r="AU273" s="59"/>
      <c r="AV273" s="59"/>
      <c r="AW273" s="59"/>
      <c r="AX273" s="59"/>
      <c r="AY273" s="59"/>
      <c r="AZ273" s="59"/>
      <c r="BA273" s="60"/>
      <c r="BB273" s="64"/>
      <c r="BC273" s="64"/>
      <c r="BD273" s="59"/>
      <c r="BE273" s="59"/>
      <c r="BF273" s="59"/>
      <c r="BG273" s="59"/>
      <c r="BH273" s="59"/>
      <c r="BI273" s="59"/>
      <c r="BJ273" s="59"/>
      <c r="BK273" s="59"/>
      <c r="BL273" s="57"/>
      <c r="BM273" s="57"/>
      <c r="BN273" s="57"/>
      <c r="BO273" s="57"/>
      <c r="BP273" s="57"/>
      <c r="BQ273" s="57"/>
      <c r="BR273" s="57"/>
      <c r="BS273" s="57"/>
      <c r="BT273" s="57"/>
      <c r="BU273" s="57"/>
      <c r="BV273" s="57"/>
      <c r="BW273" s="57"/>
      <c r="BX273" s="57"/>
      <c r="CA273" s="57"/>
      <c r="CB273" s="57"/>
      <c r="CC273" s="57"/>
      <c r="CD273" s="57"/>
      <c r="CE273" s="57"/>
      <c r="CF273" s="57"/>
      <c r="CG273" s="57"/>
      <c r="CH273" s="57"/>
      <c r="CI273" s="57"/>
      <c r="CJ273" s="57"/>
      <c r="CK273" s="57"/>
      <c r="CL273" s="57"/>
      <c r="CP273"/>
      <c r="CQ273"/>
      <c r="CR273"/>
      <c r="CS273"/>
      <c r="CT273"/>
      <c r="CU273"/>
      <c r="CV273"/>
      <c r="CW273"/>
      <c r="CX273"/>
      <c r="CY273"/>
      <c r="CZ273"/>
      <c r="EM273" s="57"/>
      <c r="EN273" s="57"/>
      <c r="EO273" s="57"/>
      <c r="EP273" s="57"/>
      <c r="EQ273" s="57"/>
      <c r="ER273" s="57"/>
      <c r="ES273" s="57"/>
      <c r="ET273" s="57"/>
      <c r="EU273" s="57"/>
      <c r="EV273" s="57"/>
      <c r="EW273" s="57"/>
      <c r="FG273" s="65"/>
      <c r="FH273" s="65"/>
      <c r="FL273" s="57"/>
      <c r="FX273" s="57"/>
      <c r="FY273" s="57"/>
      <c r="FZ273" s="57"/>
      <c r="GA273" s="66"/>
      <c r="GB273" s="66"/>
      <c r="GE273" s="66"/>
      <c r="GG273" s="57"/>
    </row>
    <row r="274" spans="1:189" s="56" customFormat="1" ht="18" customHeight="1" x14ac:dyDescent="0.3">
      <c r="A274" s="56" t="s">
        <v>1038</v>
      </c>
      <c r="B274" s="56" t="s">
        <v>1021</v>
      </c>
      <c r="C274" s="57">
        <v>750</v>
      </c>
      <c r="D274" s="57">
        <v>10</v>
      </c>
      <c r="E274" s="56">
        <f t="shared" si="4"/>
        <v>1023.15</v>
      </c>
      <c r="F274" s="58">
        <v>65.818299999999994</v>
      </c>
      <c r="G274" s="58">
        <v>0.14319999999999999</v>
      </c>
      <c r="H274" s="58">
        <v>14.1052</v>
      </c>
      <c r="I274" s="58">
        <v>0.58174999999999999</v>
      </c>
      <c r="J274" s="58"/>
      <c r="K274" s="58">
        <v>0.51014999999999999</v>
      </c>
      <c r="L274" s="58">
        <v>3.0609000000000002</v>
      </c>
      <c r="M274" s="58">
        <v>3.5442</v>
      </c>
      <c r="N274" s="58">
        <v>1.9511000000000001</v>
      </c>
      <c r="O274" s="58"/>
      <c r="P274" s="58"/>
      <c r="Q274" s="58">
        <v>10.5</v>
      </c>
      <c r="S274" s="58">
        <v>46.2</v>
      </c>
      <c r="T274" s="58">
        <v>0.8</v>
      </c>
      <c r="U274" s="58">
        <v>11.9</v>
      </c>
      <c r="V274" s="58">
        <v>6.1</v>
      </c>
      <c r="W274" s="58"/>
      <c r="X274" s="58">
        <v>17.2</v>
      </c>
      <c r="Y274" s="58">
        <v>11.9</v>
      </c>
      <c r="Z274" s="58">
        <v>1.8</v>
      </c>
      <c r="AA274" s="58">
        <v>0.4</v>
      </c>
      <c r="AB274" s="58"/>
      <c r="AD274" s="59"/>
      <c r="AE274" s="60"/>
      <c r="AF274" s="61"/>
      <c r="AG274" s="59"/>
      <c r="AH274" s="59"/>
      <c r="AI274" s="59"/>
      <c r="AJ274" s="60"/>
      <c r="AK274" s="62"/>
      <c r="AL274" s="62"/>
      <c r="AM274" s="62"/>
      <c r="AN274" s="62"/>
      <c r="AO274" s="62"/>
      <c r="AP274" s="62"/>
      <c r="AQ274" s="63"/>
      <c r="AR274" s="62"/>
      <c r="AS274" s="62"/>
      <c r="AT274" s="63"/>
      <c r="AU274" s="59"/>
      <c r="AV274" s="59"/>
      <c r="AW274" s="59"/>
      <c r="AX274" s="59"/>
      <c r="AY274" s="59"/>
      <c r="AZ274" s="59"/>
      <c r="BA274" s="60"/>
      <c r="BB274" s="64"/>
      <c r="BC274" s="64"/>
      <c r="BD274" s="59"/>
      <c r="BE274" s="59"/>
      <c r="BF274" s="59"/>
      <c r="BG274" s="59"/>
      <c r="BH274" s="59"/>
      <c r="BI274" s="59"/>
      <c r="BJ274" s="59"/>
      <c r="BK274" s="59"/>
      <c r="BL274" s="57"/>
      <c r="BM274" s="57"/>
      <c r="BN274" s="57"/>
      <c r="BO274" s="57"/>
      <c r="BP274" s="57"/>
      <c r="BQ274" s="57"/>
      <c r="BR274" s="57"/>
      <c r="BS274" s="57"/>
      <c r="BT274" s="57"/>
      <c r="BU274" s="57"/>
      <c r="BV274" s="57"/>
      <c r="BW274" s="57"/>
      <c r="BX274" s="57"/>
      <c r="CA274" s="57"/>
      <c r="CB274" s="57"/>
      <c r="CC274" s="57"/>
      <c r="CD274" s="57"/>
      <c r="CE274" s="57"/>
      <c r="CF274" s="57"/>
      <c r="CG274" s="57"/>
      <c r="CH274" s="57"/>
      <c r="CI274" s="57"/>
      <c r="CJ274" s="57"/>
      <c r="CK274" s="57"/>
      <c r="CL274" s="57"/>
      <c r="CP274"/>
      <c r="CQ274"/>
      <c r="CR274"/>
      <c r="CS274"/>
      <c r="CT274"/>
      <c r="CU274"/>
      <c r="CV274"/>
      <c r="CW274"/>
      <c r="CX274"/>
      <c r="CY274"/>
      <c r="CZ274"/>
      <c r="EM274" s="57"/>
      <c r="EN274" s="57"/>
      <c r="EO274" s="57"/>
      <c r="EP274" s="57"/>
      <c r="EQ274" s="57"/>
      <c r="ER274" s="57"/>
      <c r="ES274" s="57"/>
      <c r="ET274" s="57"/>
      <c r="EU274" s="57"/>
      <c r="EV274" s="57"/>
      <c r="EW274" s="57"/>
      <c r="FG274" s="65"/>
      <c r="FH274" s="65"/>
      <c r="FL274" s="57"/>
      <c r="FX274" s="57"/>
      <c r="FY274" s="57"/>
      <c r="FZ274" s="57"/>
      <c r="GA274" s="66"/>
      <c r="GB274" s="66"/>
      <c r="GE274" s="66"/>
      <c r="GG274" s="57"/>
    </row>
    <row r="275" spans="1:189" s="56" customFormat="1" ht="18" customHeight="1" x14ac:dyDescent="0.3">
      <c r="A275" s="56" t="s">
        <v>1058</v>
      </c>
      <c r="B275" s="56" t="s">
        <v>1021</v>
      </c>
      <c r="C275" s="57">
        <v>850</v>
      </c>
      <c r="D275" s="57">
        <v>10</v>
      </c>
      <c r="E275" s="56">
        <f t="shared" si="4"/>
        <v>1123.1500000000001</v>
      </c>
      <c r="F275" s="58">
        <v>70.489999999999995</v>
      </c>
      <c r="G275" s="58">
        <v>0.1</v>
      </c>
      <c r="H275" s="58">
        <v>13.51</v>
      </c>
      <c r="I275" s="58">
        <v>1.5</v>
      </c>
      <c r="J275" s="58">
        <v>0</v>
      </c>
      <c r="K275" s="58">
        <v>0.19</v>
      </c>
      <c r="L275" s="58">
        <v>1.45</v>
      </c>
      <c r="M275" s="58">
        <v>1.33</v>
      </c>
      <c r="N275" s="58">
        <v>2.87</v>
      </c>
      <c r="O275" s="58"/>
      <c r="P275" s="58">
        <v>0.03</v>
      </c>
      <c r="Q275" s="58">
        <v>8.56</v>
      </c>
      <c r="S275" s="58">
        <v>40.25</v>
      </c>
      <c r="T275" s="58">
        <v>0.91</v>
      </c>
      <c r="U275" s="58">
        <v>13.62</v>
      </c>
      <c r="V275" s="58">
        <v>20</v>
      </c>
      <c r="W275" s="58">
        <v>0.18</v>
      </c>
      <c r="X275" s="58">
        <v>7.53</v>
      </c>
      <c r="Y275" s="58">
        <v>10.06</v>
      </c>
      <c r="Z275" s="58">
        <v>2.04</v>
      </c>
      <c r="AA275" s="58">
        <v>0.93</v>
      </c>
      <c r="AB275" s="58"/>
      <c r="AD275" s="59"/>
      <c r="AE275" s="60"/>
      <c r="AF275" s="61"/>
      <c r="AG275" s="59"/>
      <c r="AH275" s="59"/>
      <c r="AI275" s="59"/>
      <c r="AJ275" s="60"/>
      <c r="AK275" s="62"/>
      <c r="AL275" s="62"/>
      <c r="AM275" s="62"/>
      <c r="AN275" s="62"/>
      <c r="AO275" s="62"/>
      <c r="AP275" s="62"/>
      <c r="AQ275" s="63"/>
      <c r="AR275" s="62"/>
      <c r="AS275" s="62"/>
      <c r="AT275" s="63"/>
      <c r="AU275" s="59"/>
      <c r="AV275" s="59"/>
      <c r="AW275" s="59"/>
      <c r="AX275" s="59"/>
      <c r="AY275" s="59"/>
      <c r="AZ275" s="59"/>
      <c r="BA275" s="60"/>
      <c r="BB275" s="64"/>
      <c r="BC275" s="64"/>
      <c r="BD275" s="59"/>
      <c r="BE275" s="59"/>
      <c r="BF275" s="59"/>
      <c r="BG275" s="59"/>
      <c r="BH275" s="59"/>
      <c r="BI275" s="59"/>
      <c r="BJ275" s="59"/>
      <c r="BK275" s="59"/>
      <c r="BL275" s="57"/>
      <c r="BM275" s="57"/>
      <c r="BN275" s="57"/>
      <c r="BO275" s="57"/>
      <c r="BP275" s="57"/>
      <c r="BQ275" s="57"/>
      <c r="BR275" s="57"/>
      <c r="BS275" s="57"/>
      <c r="BT275" s="57"/>
      <c r="BU275" s="57"/>
      <c r="BV275" s="57"/>
      <c r="BW275" s="57"/>
      <c r="BX275" s="57"/>
      <c r="CA275" s="57"/>
      <c r="CB275" s="57"/>
      <c r="CC275" s="57"/>
      <c r="CD275" s="57"/>
      <c r="CE275" s="57"/>
      <c r="CF275" s="57"/>
      <c r="CG275" s="57"/>
      <c r="CH275" s="57"/>
      <c r="CI275" s="57"/>
      <c r="CJ275" s="57"/>
      <c r="CK275" s="57"/>
      <c r="CL275" s="57"/>
      <c r="CP275"/>
      <c r="CQ275"/>
      <c r="CR275"/>
      <c r="CS275"/>
      <c r="CT275"/>
      <c r="CU275"/>
      <c r="CV275"/>
      <c r="CW275"/>
      <c r="CX275"/>
      <c r="CY275"/>
      <c r="CZ275"/>
      <c r="EM275" s="57"/>
      <c r="EN275" s="57"/>
      <c r="EO275" s="57"/>
      <c r="EP275" s="57"/>
      <c r="EQ275" s="57"/>
      <c r="ER275" s="57"/>
      <c r="ES275" s="57"/>
      <c r="ET275" s="57"/>
      <c r="EU275" s="57"/>
      <c r="EV275" s="57"/>
      <c r="EW275" s="57"/>
      <c r="FG275" s="65"/>
      <c r="FH275" s="65"/>
      <c r="FL275" s="57"/>
      <c r="FX275" s="57"/>
      <c r="FY275" s="57"/>
      <c r="FZ275" s="57"/>
      <c r="GA275" s="66"/>
      <c r="GB275" s="66"/>
      <c r="GE275" s="66"/>
      <c r="GG275" s="57"/>
    </row>
    <row r="276" spans="1:189" s="56" customFormat="1" ht="18" customHeight="1" x14ac:dyDescent="0.3">
      <c r="A276" s="56" t="s">
        <v>1058</v>
      </c>
      <c r="B276" s="56" t="s">
        <v>1021</v>
      </c>
      <c r="C276" s="57">
        <v>875</v>
      </c>
      <c r="D276" s="57">
        <v>10</v>
      </c>
      <c r="E276" s="56">
        <f t="shared" si="4"/>
        <v>1148.1500000000001</v>
      </c>
      <c r="F276" s="58">
        <v>69.599999999999994</v>
      </c>
      <c r="G276" s="58">
        <v>0.2</v>
      </c>
      <c r="H276" s="58">
        <v>14.15</v>
      </c>
      <c r="I276" s="58">
        <v>1.58</v>
      </c>
      <c r="J276" s="58">
        <v>0.03</v>
      </c>
      <c r="K276" s="58">
        <v>0.16</v>
      </c>
      <c r="L276" s="58">
        <v>1.31</v>
      </c>
      <c r="M276" s="58">
        <v>1.67</v>
      </c>
      <c r="N276" s="58">
        <v>3.73</v>
      </c>
      <c r="O276" s="58"/>
      <c r="P276" s="58">
        <v>0.13</v>
      </c>
      <c r="Q276" s="58">
        <v>7.43</v>
      </c>
      <c r="S276" s="58">
        <v>41.69</v>
      </c>
      <c r="T276" s="58">
        <v>1.86</v>
      </c>
      <c r="U276" s="58">
        <v>12.29</v>
      </c>
      <c r="V276" s="58">
        <v>20.41</v>
      </c>
      <c r="W276" s="58">
        <v>0.13</v>
      </c>
      <c r="X276" s="58">
        <v>7.91</v>
      </c>
      <c r="Y276" s="58">
        <v>9.7100000000000009</v>
      </c>
      <c r="Z276" s="58">
        <v>2.15</v>
      </c>
      <c r="AA276" s="58">
        <v>1.1100000000000001</v>
      </c>
      <c r="AB276" s="58"/>
      <c r="AD276" s="59"/>
      <c r="AE276" s="60"/>
      <c r="AF276" s="61"/>
      <c r="AG276" s="59"/>
      <c r="AH276" s="59"/>
      <c r="AI276" s="59"/>
      <c r="AJ276" s="60"/>
      <c r="AK276" s="62"/>
      <c r="AL276" s="62"/>
      <c r="AM276" s="62"/>
      <c r="AN276" s="62"/>
      <c r="AO276" s="62"/>
      <c r="AP276" s="62"/>
      <c r="AQ276" s="63"/>
      <c r="AR276" s="62"/>
      <c r="AS276" s="62"/>
      <c r="AT276" s="63"/>
      <c r="AU276" s="59"/>
      <c r="AV276" s="59"/>
      <c r="AW276" s="59"/>
      <c r="AX276" s="59"/>
      <c r="AY276" s="59"/>
      <c r="AZ276" s="59"/>
      <c r="BA276" s="60"/>
      <c r="BB276" s="64"/>
      <c r="BC276" s="64"/>
      <c r="BD276" s="59"/>
      <c r="BE276" s="59"/>
      <c r="BF276" s="59"/>
      <c r="BG276" s="59"/>
      <c r="BH276" s="59"/>
      <c r="BI276" s="59"/>
      <c r="BJ276" s="59"/>
      <c r="BK276" s="59"/>
      <c r="BL276" s="57"/>
      <c r="BM276" s="57"/>
      <c r="BN276" s="57"/>
      <c r="BO276" s="57"/>
      <c r="BP276" s="57"/>
      <c r="BQ276" s="57"/>
      <c r="BR276" s="57"/>
      <c r="BS276" s="57"/>
      <c r="BT276" s="57"/>
      <c r="BU276" s="57"/>
      <c r="BV276" s="57"/>
      <c r="BW276" s="57"/>
      <c r="BX276" s="57"/>
      <c r="CA276" s="57"/>
      <c r="CB276" s="57"/>
      <c r="CC276" s="57"/>
      <c r="CD276" s="57"/>
      <c r="CE276" s="57"/>
      <c r="CF276" s="57"/>
      <c r="CG276" s="57"/>
      <c r="CH276" s="57"/>
      <c r="CI276" s="57"/>
      <c r="CJ276" s="57"/>
      <c r="CK276" s="57"/>
      <c r="CL276" s="57"/>
      <c r="CP276"/>
      <c r="CQ276"/>
      <c r="CR276"/>
      <c r="CS276"/>
      <c r="CT276"/>
      <c r="CU276"/>
      <c r="CV276"/>
      <c r="CW276"/>
      <c r="CX276"/>
      <c r="CY276"/>
      <c r="CZ276"/>
      <c r="EM276" s="57"/>
      <c r="EN276" s="57"/>
      <c r="EO276" s="57"/>
      <c r="EP276" s="57"/>
      <c r="EQ276" s="57"/>
      <c r="ER276" s="57"/>
      <c r="ES276" s="57"/>
      <c r="ET276" s="57"/>
      <c r="EU276" s="57"/>
      <c r="EV276" s="57"/>
      <c r="EW276" s="57"/>
      <c r="FG276" s="65"/>
      <c r="FH276" s="65"/>
      <c r="FL276" s="57"/>
      <c r="FX276" s="57"/>
      <c r="FY276" s="57"/>
      <c r="FZ276" s="57"/>
      <c r="GA276" s="66"/>
      <c r="GB276" s="66"/>
      <c r="GE276" s="66"/>
      <c r="GG276" s="57"/>
    </row>
    <row r="277" spans="1:189" s="56" customFormat="1" ht="18" customHeight="1" x14ac:dyDescent="0.3">
      <c r="A277" s="56" t="s">
        <v>1058</v>
      </c>
      <c r="B277" s="56" t="s">
        <v>1021</v>
      </c>
      <c r="C277" s="57">
        <v>900</v>
      </c>
      <c r="D277" s="57">
        <v>10</v>
      </c>
      <c r="E277" s="56">
        <f t="shared" si="4"/>
        <v>1173.1500000000001</v>
      </c>
      <c r="F277" s="58">
        <v>70.22</v>
      </c>
      <c r="G277" s="58">
        <v>0.21</v>
      </c>
      <c r="H277" s="58">
        <v>14.27</v>
      </c>
      <c r="I277" s="58">
        <v>1.91</v>
      </c>
      <c r="J277" s="58">
        <v>0.02</v>
      </c>
      <c r="K277" s="58">
        <v>0.19</v>
      </c>
      <c r="L277" s="58">
        <v>1.56</v>
      </c>
      <c r="M277" s="58">
        <v>1.81</v>
      </c>
      <c r="N277" s="58">
        <v>3.81</v>
      </c>
      <c r="O277" s="58"/>
      <c r="P277" s="58">
        <v>7.0000000000000007E-2</v>
      </c>
      <c r="Q277" s="58">
        <v>5.91</v>
      </c>
      <c r="S277" s="58">
        <v>41.17</v>
      </c>
      <c r="T277" s="58">
        <v>1.0900000000000001</v>
      </c>
      <c r="U277" s="58">
        <v>13.27</v>
      </c>
      <c r="V277" s="58">
        <v>19.78</v>
      </c>
      <c r="W277" s="58">
        <v>0.25</v>
      </c>
      <c r="X277" s="58">
        <v>8.02</v>
      </c>
      <c r="Y277" s="58">
        <v>9.73</v>
      </c>
      <c r="Z277" s="58">
        <v>2.04</v>
      </c>
      <c r="AA277" s="58">
        <v>0.97</v>
      </c>
      <c r="AB277" s="58"/>
      <c r="AD277" s="59"/>
      <c r="AE277" s="60"/>
      <c r="AF277" s="61"/>
      <c r="AG277" s="59"/>
      <c r="AH277" s="59"/>
      <c r="AI277" s="59"/>
      <c r="AJ277" s="60"/>
      <c r="AK277" s="62"/>
      <c r="AL277" s="62"/>
      <c r="AM277" s="62"/>
      <c r="AN277" s="62"/>
      <c r="AO277" s="62"/>
      <c r="AP277" s="62"/>
      <c r="AQ277" s="63"/>
      <c r="AR277" s="62"/>
      <c r="AS277" s="62"/>
      <c r="AT277" s="63"/>
      <c r="AU277" s="59"/>
      <c r="AV277" s="59"/>
      <c r="AW277" s="59"/>
      <c r="AX277" s="59"/>
      <c r="AY277" s="59"/>
      <c r="AZ277" s="59"/>
      <c r="BA277" s="60"/>
      <c r="BB277" s="64"/>
      <c r="BC277" s="64"/>
      <c r="BD277" s="59"/>
      <c r="BE277" s="59"/>
      <c r="BF277" s="59"/>
      <c r="BG277" s="59"/>
      <c r="BH277" s="59"/>
      <c r="BI277" s="59"/>
      <c r="BJ277" s="59"/>
      <c r="BK277" s="59"/>
      <c r="BL277" s="57"/>
      <c r="BM277" s="57"/>
      <c r="BN277" s="57"/>
      <c r="BO277" s="57"/>
      <c r="BP277" s="57"/>
      <c r="BQ277" s="57"/>
      <c r="BR277" s="57"/>
      <c r="BS277" s="57"/>
      <c r="BT277" s="57"/>
      <c r="BU277" s="57"/>
      <c r="BV277" s="57"/>
      <c r="BW277" s="57"/>
      <c r="BX277" s="57"/>
      <c r="CA277" s="57"/>
      <c r="CB277" s="57"/>
      <c r="CC277" s="57"/>
      <c r="CD277" s="57"/>
      <c r="CE277" s="57"/>
      <c r="CF277" s="57"/>
      <c r="CG277" s="57"/>
      <c r="CH277" s="57"/>
      <c r="CI277" s="57"/>
      <c r="CJ277" s="57"/>
      <c r="CK277" s="57"/>
      <c r="CL277" s="57"/>
      <c r="CP277"/>
      <c r="CQ277"/>
      <c r="CR277"/>
      <c r="CS277"/>
      <c r="CT277"/>
      <c r="CU277"/>
      <c r="CV277"/>
      <c r="CW277"/>
      <c r="CX277"/>
      <c r="CY277"/>
      <c r="CZ277"/>
      <c r="EM277" s="57"/>
      <c r="EN277" s="57"/>
      <c r="EO277" s="57"/>
      <c r="EP277" s="57"/>
      <c r="EQ277" s="57"/>
      <c r="ER277" s="57"/>
      <c r="ES277" s="57"/>
      <c r="ET277" s="57"/>
      <c r="EU277" s="57"/>
      <c r="EV277" s="57"/>
      <c r="EW277" s="57"/>
      <c r="FG277" s="65"/>
      <c r="FH277" s="65"/>
      <c r="FL277" s="57"/>
      <c r="FX277" s="57"/>
      <c r="FY277" s="57"/>
      <c r="FZ277" s="57"/>
      <c r="GA277" s="66"/>
      <c r="GB277" s="66"/>
      <c r="GE277" s="66"/>
      <c r="GG277" s="57"/>
    </row>
    <row r="278" spans="1:189" s="56" customFormat="1" ht="18" customHeight="1" x14ac:dyDescent="0.3">
      <c r="A278" s="56" t="s">
        <v>1051</v>
      </c>
      <c r="B278" s="56" t="s">
        <v>1021</v>
      </c>
      <c r="C278" s="57">
        <v>900</v>
      </c>
      <c r="D278" s="57">
        <v>10</v>
      </c>
      <c r="E278" s="56">
        <f t="shared" si="4"/>
        <v>1173.1500000000001</v>
      </c>
      <c r="F278" s="58">
        <v>71.349999999999994</v>
      </c>
      <c r="G278" s="58">
        <v>0.28000000000000003</v>
      </c>
      <c r="H278" s="58">
        <v>16.09</v>
      </c>
      <c r="I278" s="58">
        <v>1.7770000000000001</v>
      </c>
      <c r="J278" s="58">
        <v>0.1</v>
      </c>
      <c r="K278" s="58">
        <v>0.6</v>
      </c>
      <c r="L278" s="58">
        <v>5.56</v>
      </c>
      <c r="M278" s="58">
        <v>3.53</v>
      </c>
      <c r="N278" s="58">
        <v>0.64</v>
      </c>
      <c r="O278" s="58">
        <v>0.02</v>
      </c>
      <c r="P278" s="58"/>
      <c r="Q278" s="58">
        <v>5.3000000000011482E-2</v>
      </c>
      <c r="S278" s="58">
        <v>44.89</v>
      </c>
      <c r="T278" s="58">
        <v>1.55</v>
      </c>
      <c r="U278" s="58">
        <v>12.73</v>
      </c>
      <c r="V278" s="58">
        <v>11.97</v>
      </c>
      <c r="W278" s="58">
        <v>0.28999999999999998</v>
      </c>
      <c r="X278" s="58">
        <v>12.56</v>
      </c>
      <c r="Y278" s="58">
        <v>11.69</v>
      </c>
      <c r="Z278" s="58">
        <v>1.66</v>
      </c>
      <c r="AA278" s="58">
        <v>0.13</v>
      </c>
      <c r="AB278" s="58">
        <v>0.01</v>
      </c>
      <c r="AD278" s="59"/>
      <c r="AE278" s="60"/>
      <c r="AF278" s="61"/>
      <c r="AG278" s="59"/>
      <c r="AH278" s="59"/>
      <c r="AI278" s="59"/>
      <c r="AJ278" s="60"/>
      <c r="AK278" s="62"/>
      <c r="AL278" s="62"/>
      <c r="AM278" s="62"/>
      <c r="AN278" s="62"/>
      <c r="AO278" s="62"/>
      <c r="AP278" s="62"/>
      <c r="AQ278" s="63"/>
      <c r="AR278" s="62"/>
      <c r="AS278" s="62"/>
      <c r="AT278" s="63"/>
      <c r="AU278" s="59"/>
      <c r="AV278" s="59"/>
      <c r="AW278" s="59"/>
      <c r="AX278" s="59"/>
      <c r="AY278" s="59"/>
      <c r="AZ278" s="59"/>
      <c r="BA278" s="60"/>
      <c r="BB278" s="64"/>
      <c r="BC278" s="64"/>
      <c r="BD278" s="59"/>
      <c r="BE278" s="59"/>
      <c r="BF278" s="59"/>
      <c r="BG278" s="59"/>
      <c r="BH278" s="59"/>
      <c r="BI278" s="59"/>
      <c r="BJ278" s="59"/>
      <c r="BK278" s="59"/>
      <c r="BL278" s="57"/>
      <c r="BM278" s="57"/>
      <c r="BN278" s="57"/>
      <c r="BO278" s="57"/>
      <c r="BP278" s="57"/>
      <c r="BQ278" s="57"/>
      <c r="BR278" s="57"/>
      <c r="BS278" s="57"/>
      <c r="BT278" s="57"/>
      <c r="BU278" s="57"/>
      <c r="BV278" s="57"/>
      <c r="BW278" s="57"/>
      <c r="BX278" s="57"/>
      <c r="CA278" s="57"/>
      <c r="CB278" s="57"/>
      <c r="CC278" s="57"/>
      <c r="CD278" s="57"/>
      <c r="CE278" s="57"/>
      <c r="CF278" s="57"/>
      <c r="CG278" s="57"/>
      <c r="CH278" s="57"/>
      <c r="CI278" s="57"/>
      <c r="CJ278" s="57"/>
      <c r="CK278" s="57"/>
      <c r="CL278" s="57"/>
      <c r="CP278"/>
      <c r="CQ278"/>
      <c r="CR278"/>
      <c r="CS278"/>
      <c r="CT278"/>
      <c r="CU278"/>
      <c r="CV278"/>
      <c r="CW278"/>
      <c r="CX278"/>
      <c r="CY278"/>
      <c r="CZ278"/>
      <c r="EM278" s="57"/>
      <c r="EN278" s="57"/>
      <c r="EO278" s="57"/>
      <c r="EP278" s="57"/>
      <c r="EQ278" s="57"/>
      <c r="ER278" s="57"/>
      <c r="ES278" s="57"/>
      <c r="ET278" s="57"/>
      <c r="EU278" s="57"/>
      <c r="EV278" s="57"/>
      <c r="EW278" s="57"/>
      <c r="FG278" s="65"/>
      <c r="FH278" s="65"/>
      <c r="FL278" s="57"/>
      <c r="FX278" s="57"/>
      <c r="FY278" s="57"/>
      <c r="FZ278" s="57"/>
      <c r="GA278" s="66"/>
      <c r="GB278" s="66"/>
      <c r="GE278" s="66"/>
      <c r="GG278" s="57"/>
    </row>
    <row r="279" spans="1:189" s="56" customFormat="1" ht="18" customHeight="1" x14ac:dyDescent="0.3">
      <c r="A279" s="56" t="s">
        <v>1051</v>
      </c>
      <c r="B279" s="56" t="s">
        <v>1021</v>
      </c>
      <c r="C279" s="57">
        <v>1000</v>
      </c>
      <c r="D279" s="57">
        <v>10</v>
      </c>
      <c r="E279" s="56">
        <f t="shared" si="4"/>
        <v>1273.1500000000001</v>
      </c>
      <c r="F279" s="58">
        <v>64.180000000000007</v>
      </c>
      <c r="G279" s="58">
        <v>0.75</v>
      </c>
      <c r="H279" s="58">
        <v>19.55</v>
      </c>
      <c r="I279" s="58">
        <v>3.2149999999999999</v>
      </c>
      <c r="J279" s="58">
        <v>0.16</v>
      </c>
      <c r="K279" s="58">
        <v>1.76</v>
      </c>
      <c r="L279" s="58">
        <v>7.26</v>
      </c>
      <c r="M279" s="58">
        <v>2.72</v>
      </c>
      <c r="N279" s="58">
        <v>0.33</v>
      </c>
      <c r="O279" s="58">
        <v>0.01</v>
      </c>
      <c r="P279" s="58"/>
      <c r="Q279" s="58">
        <v>6.4999999999983515E-2</v>
      </c>
      <c r="S279" s="58">
        <v>43.51</v>
      </c>
      <c r="T279" s="58">
        <v>2.31</v>
      </c>
      <c r="U279" s="58">
        <v>14.82</v>
      </c>
      <c r="V279" s="58">
        <v>9.91</v>
      </c>
      <c r="W279" s="58">
        <v>0.31</v>
      </c>
      <c r="X279" s="58">
        <v>14.54</v>
      </c>
      <c r="Y279" s="58">
        <v>10.09</v>
      </c>
      <c r="Z279" s="58">
        <v>0.1</v>
      </c>
      <c r="AA279" s="58">
        <v>1.97</v>
      </c>
      <c r="AB279" s="58">
        <v>0.02</v>
      </c>
      <c r="AD279" s="59"/>
      <c r="AE279" s="60"/>
      <c r="AF279" s="61"/>
      <c r="AG279" s="59"/>
      <c r="AH279" s="59"/>
      <c r="AI279" s="59"/>
      <c r="AJ279" s="60"/>
      <c r="AK279" s="62"/>
      <c r="AL279" s="62"/>
      <c r="AM279" s="62"/>
      <c r="AN279" s="62"/>
      <c r="AO279" s="62"/>
      <c r="AP279" s="62"/>
      <c r="AQ279" s="63"/>
      <c r="AR279" s="62"/>
      <c r="AS279" s="62"/>
      <c r="AT279" s="63"/>
      <c r="AU279" s="59"/>
      <c r="AV279" s="59"/>
      <c r="AW279" s="59"/>
      <c r="AX279" s="59"/>
      <c r="AY279" s="59"/>
      <c r="AZ279" s="59"/>
      <c r="BA279" s="60"/>
      <c r="BB279" s="64"/>
      <c r="BC279" s="64"/>
      <c r="BD279" s="59"/>
      <c r="BE279" s="59"/>
      <c r="BF279" s="59"/>
      <c r="BG279" s="59"/>
      <c r="BH279" s="59"/>
      <c r="BI279" s="59"/>
      <c r="BJ279" s="59"/>
      <c r="BK279" s="59"/>
      <c r="BL279" s="57"/>
      <c r="BM279" s="57"/>
      <c r="BN279" s="57"/>
      <c r="BO279" s="57"/>
      <c r="BP279" s="57"/>
      <c r="BQ279" s="57"/>
      <c r="BR279" s="57"/>
      <c r="BS279" s="57"/>
      <c r="BT279" s="57"/>
      <c r="BU279" s="57"/>
      <c r="BV279" s="57"/>
      <c r="BW279" s="57"/>
      <c r="BX279" s="57"/>
      <c r="CA279" s="57"/>
      <c r="CB279" s="57"/>
      <c r="CC279" s="57"/>
      <c r="CD279" s="57"/>
      <c r="CE279" s="57"/>
      <c r="CF279" s="57"/>
      <c r="CG279" s="57"/>
      <c r="CH279" s="57"/>
      <c r="CI279" s="57"/>
      <c r="CJ279" s="57"/>
      <c r="CK279" s="57"/>
      <c r="CL279" s="57"/>
      <c r="CP279"/>
      <c r="CQ279"/>
      <c r="CR279"/>
      <c r="CS279"/>
      <c r="CT279"/>
      <c r="CU279"/>
      <c r="CV279"/>
      <c r="CW279"/>
      <c r="CX279"/>
      <c r="CY279"/>
      <c r="CZ279"/>
      <c r="EM279" s="57"/>
      <c r="EN279" s="57"/>
      <c r="EO279" s="57"/>
      <c r="EP279" s="57"/>
      <c r="EQ279" s="57"/>
      <c r="ER279" s="57"/>
      <c r="ES279" s="57"/>
      <c r="ET279" s="57"/>
      <c r="EU279" s="57"/>
      <c r="EV279" s="57"/>
      <c r="EW279" s="57"/>
      <c r="FG279" s="65"/>
      <c r="FH279" s="65"/>
      <c r="FL279" s="57"/>
      <c r="FX279" s="57"/>
      <c r="FY279" s="57"/>
      <c r="FZ279" s="57"/>
      <c r="GA279" s="66"/>
      <c r="GB279" s="66"/>
      <c r="GE279" s="66"/>
      <c r="GG279" s="57"/>
    </row>
    <row r="280" spans="1:189" s="56" customFormat="1" ht="18" customHeight="1" x14ac:dyDescent="0.3">
      <c r="A280" s="56" t="s">
        <v>1059</v>
      </c>
      <c r="B280" s="56" t="s">
        <v>1021</v>
      </c>
      <c r="C280" s="57">
        <v>950</v>
      </c>
      <c r="D280" s="57">
        <v>11</v>
      </c>
      <c r="E280" s="56">
        <f t="shared" si="4"/>
        <v>1223.1500000000001</v>
      </c>
      <c r="F280" s="58">
        <v>56.31</v>
      </c>
      <c r="G280" s="58">
        <v>0.96</v>
      </c>
      <c r="H280" s="58">
        <v>18.059999999999999</v>
      </c>
      <c r="I280" s="58">
        <v>5.68</v>
      </c>
      <c r="J280" s="58">
        <v>0.1</v>
      </c>
      <c r="K280" s="58">
        <v>0.77</v>
      </c>
      <c r="L280" s="58">
        <v>5.65</v>
      </c>
      <c r="M280" s="58">
        <v>0.56999999999999995</v>
      </c>
      <c r="N280" s="58">
        <v>0.28000000000000003</v>
      </c>
      <c r="O280" s="58"/>
      <c r="P280" s="58"/>
      <c r="Q280" s="58">
        <f>IF(100-SUM(F280:P280)&lt;0,0,100-SUM(F280:P280))</f>
        <v>11.620000000000019</v>
      </c>
      <c r="S280" s="58">
        <v>40.5</v>
      </c>
      <c r="T280" s="58">
        <v>2.75</v>
      </c>
      <c r="U280" s="58">
        <v>14.57</v>
      </c>
      <c r="V280" s="58">
        <v>15.71</v>
      </c>
      <c r="W280" s="58">
        <v>0.15</v>
      </c>
      <c r="X280" s="58">
        <v>10.85</v>
      </c>
      <c r="Y280" s="58">
        <v>10.039999999999999</v>
      </c>
      <c r="Z280" s="58">
        <v>2.81</v>
      </c>
      <c r="AA280" s="58">
        <v>0.13</v>
      </c>
      <c r="AB280" s="58"/>
      <c r="AD280" s="59"/>
      <c r="AE280" s="60"/>
      <c r="AF280" s="61"/>
      <c r="AG280" s="59"/>
      <c r="AH280" s="59"/>
      <c r="AI280" s="59"/>
      <c r="AJ280" s="60"/>
      <c r="AK280" s="62"/>
      <c r="AL280" s="62"/>
      <c r="AM280" s="62"/>
      <c r="AN280" s="62"/>
      <c r="AO280" s="62"/>
      <c r="AP280" s="62"/>
      <c r="AQ280" s="63"/>
      <c r="AR280" s="62"/>
      <c r="AS280" s="62"/>
      <c r="AT280" s="63"/>
      <c r="AU280" s="59"/>
      <c r="AV280" s="59"/>
      <c r="AW280" s="59"/>
      <c r="AX280" s="59"/>
      <c r="AY280" s="59"/>
      <c r="AZ280" s="59"/>
      <c r="BA280" s="60"/>
      <c r="BB280" s="64"/>
      <c r="BC280" s="64"/>
      <c r="BD280" s="59"/>
      <c r="BE280" s="59"/>
      <c r="BF280" s="59"/>
      <c r="BG280" s="59"/>
      <c r="BH280" s="59"/>
      <c r="BI280" s="59"/>
      <c r="BJ280" s="59"/>
      <c r="BK280" s="59"/>
      <c r="BL280" s="57"/>
      <c r="BM280" s="57"/>
      <c r="BN280" s="57"/>
      <c r="BO280" s="57"/>
      <c r="BP280" s="57"/>
      <c r="BQ280" s="57"/>
      <c r="BR280" s="57"/>
      <c r="BS280" s="57"/>
      <c r="BT280" s="57"/>
      <c r="BU280" s="57"/>
      <c r="BV280" s="57"/>
      <c r="BW280" s="57"/>
      <c r="BX280" s="57"/>
      <c r="CA280" s="57"/>
      <c r="CB280" s="57"/>
      <c r="CC280" s="57"/>
      <c r="CD280" s="57"/>
      <c r="CE280" s="57"/>
      <c r="CF280" s="57"/>
      <c r="CG280" s="57"/>
      <c r="CH280" s="57"/>
      <c r="CI280" s="57"/>
      <c r="CJ280" s="57"/>
      <c r="CK280" s="57"/>
      <c r="CL280" s="57"/>
      <c r="CP280"/>
      <c r="CQ280"/>
      <c r="CR280"/>
      <c r="CS280"/>
      <c r="CT280"/>
      <c r="CU280"/>
      <c r="CV280"/>
      <c r="CW280"/>
      <c r="CX280"/>
      <c r="CY280"/>
      <c r="CZ280"/>
      <c r="EM280" s="57"/>
      <c r="EN280" s="57"/>
      <c r="EO280" s="57"/>
      <c r="EP280" s="57"/>
      <c r="EQ280" s="57"/>
      <c r="ER280" s="57"/>
      <c r="ES280" s="57"/>
      <c r="ET280" s="57"/>
      <c r="EU280" s="57"/>
      <c r="EV280" s="57"/>
      <c r="EW280" s="57"/>
      <c r="FG280" s="65"/>
      <c r="FH280" s="65"/>
      <c r="FL280" s="57"/>
      <c r="FX280" s="57"/>
      <c r="FY280" s="57"/>
      <c r="FZ280" s="57"/>
      <c r="GA280" s="66"/>
      <c r="GB280" s="66"/>
      <c r="GE280" s="66"/>
      <c r="GG280" s="57"/>
    </row>
    <row r="281" spans="1:189" s="56" customFormat="1" ht="18" customHeight="1" x14ac:dyDescent="0.3">
      <c r="A281" s="56" t="s">
        <v>1059</v>
      </c>
      <c r="B281" s="56" t="s">
        <v>1021</v>
      </c>
      <c r="C281" s="57">
        <v>950</v>
      </c>
      <c r="D281" s="57">
        <v>12</v>
      </c>
      <c r="E281" s="56">
        <f t="shared" si="4"/>
        <v>1223.1500000000001</v>
      </c>
      <c r="F281" s="58">
        <v>57.18</v>
      </c>
      <c r="G281" s="58">
        <v>0.88</v>
      </c>
      <c r="H281" s="58">
        <v>18.37</v>
      </c>
      <c r="I281" s="58">
        <v>3.23</v>
      </c>
      <c r="J281" s="58">
        <v>0.05</v>
      </c>
      <c r="K281" s="58">
        <v>0.27</v>
      </c>
      <c r="L281" s="58">
        <v>4.74</v>
      </c>
      <c r="M281" s="58">
        <v>0.47</v>
      </c>
      <c r="N281" s="58">
        <v>0.25</v>
      </c>
      <c r="O281" s="58"/>
      <c r="P281" s="58"/>
      <c r="Q281" s="58">
        <f>IF(100-SUM(F281:P281)&lt;0,0,100-SUM(F281:P281))</f>
        <v>14.560000000000002</v>
      </c>
      <c r="S281" s="58">
        <v>40.54</v>
      </c>
      <c r="T281" s="58">
        <v>2.68</v>
      </c>
      <c r="U281" s="58">
        <v>14.77</v>
      </c>
      <c r="V281" s="58">
        <v>14.65</v>
      </c>
      <c r="W281" s="58">
        <v>0.15</v>
      </c>
      <c r="X281" s="58">
        <v>11.06</v>
      </c>
      <c r="Y281" s="58">
        <v>10.050000000000001</v>
      </c>
      <c r="Z281" s="58">
        <v>2.89</v>
      </c>
      <c r="AA281" s="58">
        <v>0.14000000000000001</v>
      </c>
      <c r="AB281" s="58"/>
      <c r="AD281" s="59"/>
      <c r="AE281" s="60"/>
      <c r="AF281" s="61"/>
      <c r="AG281" s="59"/>
      <c r="AH281" s="59"/>
      <c r="AI281" s="59"/>
      <c r="AJ281" s="60"/>
      <c r="AK281" s="62"/>
      <c r="AL281" s="62"/>
      <c r="AM281" s="62"/>
      <c r="AN281" s="62"/>
      <c r="AO281" s="62"/>
      <c r="AP281" s="62"/>
      <c r="AQ281" s="63"/>
      <c r="AR281" s="62"/>
      <c r="AS281" s="62"/>
      <c r="AT281" s="63"/>
      <c r="AU281" s="59"/>
      <c r="AV281" s="59"/>
      <c r="AW281" s="59"/>
      <c r="AX281" s="59"/>
      <c r="AY281" s="59"/>
      <c r="AZ281" s="59"/>
      <c r="BA281" s="60"/>
      <c r="BB281" s="64"/>
      <c r="BC281" s="64"/>
      <c r="BD281" s="59"/>
      <c r="BE281" s="59"/>
      <c r="BF281" s="59"/>
      <c r="BG281" s="59"/>
      <c r="BH281" s="59"/>
      <c r="BI281" s="59"/>
      <c r="BJ281" s="59"/>
      <c r="BK281" s="59"/>
      <c r="BL281" s="57"/>
      <c r="BM281" s="57"/>
      <c r="BN281" s="57"/>
      <c r="BO281" s="57"/>
      <c r="BP281" s="57"/>
      <c r="BQ281" s="57"/>
      <c r="BR281" s="57"/>
      <c r="BS281" s="57"/>
      <c r="BT281" s="57"/>
      <c r="BU281" s="57"/>
      <c r="BV281" s="57"/>
      <c r="BW281" s="57"/>
      <c r="BX281" s="57"/>
      <c r="CA281" s="57"/>
      <c r="CB281" s="57"/>
      <c r="CC281" s="57"/>
      <c r="CD281" s="57"/>
      <c r="CE281" s="57"/>
      <c r="CF281" s="57"/>
      <c r="CG281" s="57"/>
      <c r="CH281" s="57"/>
      <c r="CI281" s="57"/>
      <c r="CJ281" s="57"/>
      <c r="CK281" s="57"/>
      <c r="CL281" s="57"/>
      <c r="CP281"/>
      <c r="CQ281"/>
      <c r="CR281"/>
      <c r="CS281"/>
      <c r="CT281"/>
      <c r="CU281"/>
      <c r="CV281"/>
      <c r="CW281"/>
      <c r="CX281"/>
      <c r="CY281"/>
      <c r="CZ281"/>
      <c r="EM281" s="57"/>
      <c r="EN281" s="57"/>
      <c r="EO281" s="57"/>
      <c r="EP281" s="57"/>
      <c r="EQ281" s="57"/>
      <c r="ER281" s="57"/>
      <c r="ES281" s="57"/>
      <c r="ET281" s="57"/>
      <c r="EU281" s="57"/>
      <c r="EV281" s="57"/>
      <c r="EW281" s="57"/>
      <c r="FG281" s="65"/>
      <c r="FH281" s="65"/>
      <c r="FL281" s="57"/>
      <c r="FX281" s="57"/>
      <c r="FY281" s="57"/>
      <c r="FZ281" s="57"/>
      <c r="GA281" s="66"/>
      <c r="GB281" s="66"/>
      <c r="GE281" s="66"/>
      <c r="GG281" s="57"/>
    </row>
    <row r="282" spans="1:189" s="56" customFormat="1" ht="18" customHeight="1" x14ac:dyDescent="0.3">
      <c r="A282" s="56" t="s">
        <v>1059</v>
      </c>
      <c r="B282" s="56" t="s">
        <v>1021</v>
      </c>
      <c r="C282" s="57">
        <v>900</v>
      </c>
      <c r="D282" s="57">
        <v>12</v>
      </c>
      <c r="E282" s="56">
        <f t="shared" si="4"/>
        <v>1173.1500000000001</v>
      </c>
      <c r="F282" s="58">
        <v>60.81</v>
      </c>
      <c r="G282" s="58">
        <v>0.63</v>
      </c>
      <c r="H282" s="58">
        <v>17.059999999999999</v>
      </c>
      <c r="I282" s="58">
        <v>3.37</v>
      </c>
      <c r="J282" s="58">
        <v>0.04</v>
      </c>
      <c r="K282" s="58">
        <v>0.48</v>
      </c>
      <c r="L282" s="58">
        <v>4.53</v>
      </c>
      <c r="M282" s="58">
        <v>0.48</v>
      </c>
      <c r="N282" s="58">
        <v>0.27</v>
      </c>
      <c r="O282" s="58"/>
      <c r="P282" s="58"/>
      <c r="Q282" s="58">
        <f>IF(100-SUM(F282:P282)&lt;0,0,100-SUM(F282:P282))</f>
        <v>12.329999999999984</v>
      </c>
      <c r="S282" s="58">
        <v>41.02</v>
      </c>
      <c r="T282" s="58">
        <v>2.42</v>
      </c>
      <c r="U282" s="58">
        <v>15.12</v>
      </c>
      <c r="V282" s="58">
        <v>16.22</v>
      </c>
      <c r="W282" s="58">
        <v>0.18</v>
      </c>
      <c r="X282" s="58">
        <v>10.14</v>
      </c>
      <c r="Y282" s="58">
        <v>10.19</v>
      </c>
      <c r="Z282" s="58">
        <v>2.73</v>
      </c>
      <c r="AA282" s="58">
        <v>0.14000000000000001</v>
      </c>
      <c r="AB282" s="58"/>
      <c r="AD282" s="59"/>
      <c r="AE282" s="60"/>
      <c r="AF282" s="61"/>
      <c r="AG282" s="59"/>
      <c r="AH282" s="59"/>
      <c r="AI282" s="59"/>
      <c r="AJ282" s="60"/>
      <c r="AK282" s="62"/>
      <c r="AL282" s="62"/>
      <c r="AM282" s="62"/>
      <c r="AN282" s="62"/>
      <c r="AO282" s="62"/>
      <c r="AP282" s="62"/>
      <c r="AQ282" s="63"/>
      <c r="AR282" s="62"/>
      <c r="AS282" s="62"/>
      <c r="AT282" s="63"/>
      <c r="AU282" s="59"/>
      <c r="AV282" s="59"/>
      <c r="AW282" s="59"/>
      <c r="AX282" s="59"/>
      <c r="AY282" s="59"/>
      <c r="AZ282" s="59"/>
      <c r="BA282" s="60"/>
      <c r="BB282" s="64"/>
      <c r="BC282" s="64"/>
      <c r="BD282" s="59"/>
      <c r="BE282" s="59"/>
      <c r="BF282" s="59"/>
      <c r="BG282" s="59"/>
      <c r="BH282" s="59"/>
      <c r="BI282" s="59"/>
      <c r="BJ282" s="59"/>
      <c r="BK282" s="59"/>
      <c r="BL282" s="57"/>
      <c r="BM282" s="57"/>
      <c r="BN282" s="57"/>
      <c r="BO282" s="57"/>
      <c r="BP282" s="57"/>
      <c r="BQ282" s="57"/>
      <c r="BR282" s="57"/>
      <c r="BS282" s="57"/>
      <c r="BT282" s="57"/>
      <c r="BU282" s="57"/>
      <c r="BV282" s="57"/>
      <c r="BW282" s="57"/>
      <c r="BX282" s="57"/>
      <c r="CA282" s="57"/>
      <c r="CB282" s="57"/>
      <c r="CC282" s="57"/>
      <c r="CD282" s="57"/>
      <c r="CE282" s="57"/>
      <c r="CF282" s="57"/>
      <c r="CG282" s="57"/>
      <c r="CH282" s="57"/>
      <c r="CI282" s="57"/>
      <c r="CJ282" s="57"/>
      <c r="CK282" s="57"/>
      <c r="CL282" s="57"/>
      <c r="CP282"/>
      <c r="CQ282"/>
      <c r="CR282"/>
      <c r="CS282"/>
      <c r="CT282"/>
      <c r="CU282"/>
      <c r="CV282"/>
      <c r="CW282"/>
      <c r="CX282"/>
      <c r="CY282"/>
      <c r="CZ282"/>
      <c r="EM282" s="57"/>
      <c r="EN282" s="57"/>
      <c r="EO282" s="57"/>
      <c r="EP282" s="57"/>
      <c r="EQ282" s="57"/>
      <c r="ER282" s="57"/>
      <c r="ES282" s="57"/>
      <c r="ET282" s="57"/>
      <c r="EU282" s="57"/>
      <c r="EV282" s="57"/>
      <c r="EW282" s="57"/>
      <c r="FG282" s="65"/>
      <c r="FH282" s="65"/>
      <c r="FL282" s="57"/>
      <c r="FX282" s="57"/>
      <c r="FY282" s="57"/>
      <c r="FZ282" s="57"/>
      <c r="GA282" s="66"/>
      <c r="GB282" s="66"/>
      <c r="GE282" s="66"/>
      <c r="GG282" s="57"/>
    </row>
    <row r="283" spans="1:189" s="56" customFormat="1" ht="18" customHeight="1" x14ac:dyDescent="0.3">
      <c r="A283" s="56" t="s">
        <v>1060</v>
      </c>
      <c r="B283" s="56" t="s">
        <v>1021</v>
      </c>
      <c r="C283" s="57">
        <v>1070</v>
      </c>
      <c r="D283" s="57">
        <v>12</v>
      </c>
      <c r="E283" s="56">
        <f t="shared" si="4"/>
        <v>1343.15</v>
      </c>
      <c r="F283" s="58">
        <v>53.6</v>
      </c>
      <c r="G283" s="58">
        <v>0.45</v>
      </c>
      <c r="H283" s="58">
        <v>19.2</v>
      </c>
      <c r="I283" s="58">
        <v>5.5</v>
      </c>
      <c r="J283" s="58">
        <v>0.1</v>
      </c>
      <c r="K283" s="58">
        <v>2.9</v>
      </c>
      <c r="L283" s="58">
        <v>6.27</v>
      </c>
      <c r="M283" s="58">
        <v>3.61</v>
      </c>
      <c r="N283" s="58">
        <v>0.56999999999999995</v>
      </c>
      <c r="O283" s="58">
        <v>0.01</v>
      </c>
      <c r="P283" s="58">
        <v>0.15</v>
      </c>
      <c r="Q283" s="58">
        <v>9</v>
      </c>
      <c r="S283" s="58">
        <v>41.8</v>
      </c>
      <c r="T283" s="58">
        <v>1.22</v>
      </c>
      <c r="U283" s="58">
        <v>16.399999999999999</v>
      </c>
      <c r="V283" s="58">
        <v>9.1999999999999993</v>
      </c>
      <c r="W283" s="58">
        <v>0.14000000000000001</v>
      </c>
      <c r="X283" s="58">
        <v>14.8</v>
      </c>
      <c r="Y283" s="58">
        <v>10.5</v>
      </c>
      <c r="Z283" s="58">
        <v>2.76</v>
      </c>
      <c r="AA283" s="58">
        <v>0.28000000000000003</v>
      </c>
      <c r="AB283" s="58">
        <v>0.27</v>
      </c>
      <c r="AD283" s="59"/>
      <c r="AE283" s="60"/>
      <c r="AF283" s="61"/>
      <c r="AG283" s="59"/>
      <c r="AH283" s="59"/>
      <c r="AI283" s="59"/>
      <c r="AJ283" s="60"/>
      <c r="AK283" s="62"/>
      <c r="AL283" s="62"/>
      <c r="AM283" s="62"/>
      <c r="AN283" s="62"/>
      <c r="AO283" s="62"/>
      <c r="AP283" s="62"/>
      <c r="AQ283" s="63"/>
      <c r="AR283" s="62"/>
      <c r="AS283" s="62"/>
      <c r="AT283" s="63"/>
      <c r="AU283" s="59"/>
      <c r="AV283" s="59"/>
      <c r="AW283" s="59"/>
      <c r="AX283" s="59"/>
      <c r="AY283" s="59"/>
      <c r="AZ283" s="59"/>
      <c r="BA283" s="60"/>
      <c r="BB283" s="64"/>
      <c r="BC283" s="64"/>
      <c r="BD283" s="59"/>
      <c r="BE283" s="59"/>
      <c r="BF283" s="59"/>
      <c r="BG283" s="59"/>
      <c r="BH283" s="59"/>
      <c r="BI283" s="59"/>
      <c r="BJ283" s="59"/>
      <c r="BK283" s="59"/>
      <c r="BL283" s="57"/>
      <c r="BM283" s="57"/>
      <c r="BN283" s="57"/>
      <c r="BO283" s="57"/>
      <c r="BP283" s="57"/>
      <c r="BQ283" s="57"/>
      <c r="BR283" s="57"/>
      <c r="BS283" s="57"/>
      <c r="BT283" s="57"/>
      <c r="BU283" s="57"/>
      <c r="BV283" s="57"/>
      <c r="BW283" s="57"/>
      <c r="BX283" s="57"/>
      <c r="CA283" s="57"/>
      <c r="CB283" s="57"/>
      <c r="CC283" s="57"/>
      <c r="CD283" s="57"/>
      <c r="CE283" s="57"/>
      <c r="CF283" s="57"/>
      <c r="CG283" s="57"/>
      <c r="CH283" s="57"/>
      <c r="CI283" s="57"/>
      <c r="CJ283" s="57"/>
      <c r="CK283" s="57"/>
      <c r="CL283" s="57"/>
      <c r="CP283"/>
      <c r="CQ283"/>
      <c r="CR283"/>
      <c r="CS283"/>
      <c r="CT283"/>
      <c r="CU283"/>
      <c r="CV283"/>
      <c r="CW283"/>
      <c r="CX283"/>
      <c r="CY283"/>
      <c r="CZ283"/>
      <c r="EM283" s="57"/>
      <c r="EN283" s="57"/>
      <c r="EO283" s="57"/>
      <c r="EP283" s="57"/>
      <c r="EQ283" s="57"/>
      <c r="ER283" s="57"/>
      <c r="ES283" s="57"/>
      <c r="ET283" s="57"/>
      <c r="EU283" s="57"/>
      <c r="EV283" s="57"/>
      <c r="EW283" s="57"/>
      <c r="FG283" s="65"/>
      <c r="FH283" s="65"/>
      <c r="FL283" s="57"/>
      <c r="FX283" s="57"/>
      <c r="FY283" s="57"/>
      <c r="FZ283" s="57"/>
      <c r="GA283" s="66"/>
      <c r="GB283" s="66"/>
      <c r="GE283" s="66"/>
      <c r="GG283" s="57"/>
    </row>
    <row r="284" spans="1:189" s="56" customFormat="1" ht="18" customHeight="1" x14ac:dyDescent="0.3">
      <c r="A284" s="56" t="s">
        <v>1060</v>
      </c>
      <c r="B284" s="56" t="s">
        <v>1021</v>
      </c>
      <c r="C284" s="57">
        <v>1070</v>
      </c>
      <c r="D284" s="57">
        <v>12</v>
      </c>
      <c r="E284" s="56">
        <f t="shared" si="4"/>
        <v>1343.15</v>
      </c>
      <c r="F284" s="58">
        <v>56.5</v>
      </c>
      <c r="G284" s="58">
        <v>0.6</v>
      </c>
      <c r="H284" s="58">
        <v>19</v>
      </c>
      <c r="I284" s="58">
        <v>4.3099999999999996</v>
      </c>
      <c r="J284" s="58">
        <v>0.06</v>
      </c>
      <c r="K284" s="58">
        <v>2.5</v>
      </c>
      <c r="L284" s="58">
        <v>5.2</v>
      </c>
      <c r="M284" s="58">
        <v>4.95</v>
      </c>
      <c r="N284" s="58">
        <v>0.8</v>
      </c>
      <c r="O284" s="58">
        <v>0.01</v>
      </c>
      <c r="P284" s="58">
        <v>0.18</v>
      </c>
      <c r="Q284" s="58">
        <v>6.4</v>
      </c>
      <c r="S284" s="58">
        <v>42.4</v>
      </c>
      <c r="T284" s="58">
        <v>1.7</v>
      </c>
      <c r="U284" s="58">
        <v>15.7</v>
      </c>
      <c r="V284" s="58">
        <v>8.8000000000000007</v>
      </c>
      <c r="W284" s="58">
        <v>0.04</v>
      </c>
      <c r="X284" s="58">
        <v>15</v>
      </c>
      <c r="Y284" s="58">
        <v>10.199999999999999</v>
      </c>
      <c r="Z284" s="58">
        <v>2.98</v>
      </c>
      <c r="AA284" s="58">
        <v>0.28999999999999998</v>
      </c>
      <c r="AB284" s="58">
        <v>0.2</v>
      </c>
      <c r="AD284" s="59"/>
      <c r="AE284" s="60"/>
      <c r="AF284" s="61"/>
      <c r="AG284" s="59"/>
      <c r="AH284" s="59"/>
      <c r="AI284" s="59"/>
      <c r="AJ284" s="60"/>
      <c r="AK284" s="62"/>
      <c r="AL284" s="62"/>
      <c r="AM284" s="62"/>
      <c r="AN284" s="62"/>
      <c r="AO284" s="62"/>
      <c r="AP284" s="62"/>
      <c r="AQ284" s="63"/>
      <c r="AR284" s="62"/>
      <c r="AS284" s="62"/>
      <c r="AT284" s="63"/>
      <c r="AU284" s="59"/>
      <c r="AV284" s="59"/>
      <c r="AW284" s="59"/>
      <c r="AX284" s="59"/>
      <c r="AY284" s="59"/>
      <c r="AZ284" s="59"/>
      <c r="BA284" s="60"/>
      <c r="BB284" s="64"/>
      <c r="BC284" s="64"/>
      <c r="BD284" s="59"/>
      <c r="BE284" s="59"/>
      <c r="BF284" s="59"/>
      <c r="BG284" s="59"/>
      <c r="BH284" s="59"/>
      <c r="BI284" s="59"/>
      <c r="BJ284" s="59"/>
      <c r="BK284" s="59"/>
      <c r="BL284" s="57"/>
      <c r="BM284" s="57"/>
      <c r="BN284" s="57"/>
      <c r="BO284" s="57"/>
      <c r="BP284" s="57"/>
      <c r="BQ284" s="57"/>
      <c r="BR284" s="57"/>
      <c r="BS284" s="57"/>
      <c r="BT284" s="57"/>
      <c r="BU284" s="57"/>
      <c r="BV284" s="57"/>
      <c r="BW284" s="57"/>
      <c r="BX284" s="57"/>
      <c r="CA284" s="57"/>
      <c r="CB284" s="57"/>
      <c r="CC284" s="57"/>
      <c r="CD284" s="57"/>
      <c r="CE284" s="57"/>
      <c r="CF284" s="57"/>
      <c r="CG284" s="57"/>
      <c r="CH284" s="57"/>
      <c r="CI284" s="57"/>
      <c r="CJ284" s="57"/>
      <c r="CK284" s="57"/>
      <c r="CL284" s="57"/>
      <c r="CP284"/>
      <c r="CQ284"/>
      <c r="CR284"/>
      <c r="CS284"/>
      <c r="CT284"/>
      <c r="CU284"/>
      <c r="CV284"/>
      <c r="CW284"/>
      <c r="CX284"/>
      <c r="CY284"/>
      <c r="CZ284"/>
      <c r="EM284" s="57"/>
      <c r="EN284" s="57"/>
      <c r="EO284" s="57"/>
      <c r="EP284" s="57"/>
      <c r="EQ284" s="57"/>
      <c r="ER284" s="57"/>
      <c r="ES284" s="57"/>
      <c r="ET284" s="57"/>
      <c r="EU284" s="57"/>
      <c r="EV284" s="57"/>
      <c r="EW284" s="57"/>
      <c r="FG284" s="65"/>
      <c r="FH284" s="65"/>
      <c r="FL284" s="57"/>
      <c r="FX284" s="57"/>
      <c r="FY284" s="57"/>
      <c r="FZ284" s="57"/>
      <c r="GA284" s="66"/>
      <c r="GB284" s="66"/>
      <c r="GE284" s="66"/>
      <c r="GG284" s="57"/>
    </row>
    <row r="285" spans="1:189" s="56" customFormat="1" ht="18" customHeight="1" x14ac:dyDescent="0.3">
      <c r="A285" s="56" t="s">
        <v>1061</v>
      </c>
      <c r="B285" s="56" t="s">
        <v>1021</v>
      </c>
      <c r="C285" s="57">
        <v>1000</v>
      </c>
      <c r="D285" s="57">
        <v>12</v>
      </c>
      <c r="E285" s="56">
        <f t="shared" si="4"/>
        <v>1273.1500000000001</v>
      </c>
      <c r="F285" s="58">
        <v>62.4</v>
      </c>
      <c r="G285" s="58">
        <v>1.87</v>
      </c>
      <c r="H285" s="58">
        <v>18.97</v>
      </c>
      <c r="I285" s="58">
        <v>4.4400000000000004</v>
      </c>
      <c r="J285" s="58">
        <v>0.04</v>
      </c>
      <c r="K285" s="58">
        <v>1.02</v>
      </c>
      <c r="L285" s="58">
        <v>2.34</v>
      </c>
      <c r="M285" s="58">
        <v>7.78</v>
      </c>
      <c r="N285" s="58">
        <v>1.93</v>
      </c>
      <c r="O285" s="58"/>
      <c r="P285" s="58"/>
      <c r="Q285" s="58">
        <f>IF(100-SUM(F285:P285)&lt;0,0,100-SUM(F285:P285))</f>
        <v>0</v>
      </c>
      <c r="S285" s="58">
        <v>41.39</v>
      </c>
      <c r="T285" s="58">
        <v>3.68</v>
      </c>
      <c r="U285" s="58">
        <v>13.76</v>
      </c>
      <c r="V285" s="58">
        <v>12.98</v>
      </c>
      <c r="W285" s="58">
        <v>0.16</v>
      </c>
      <c r="X285" s="58">
        <v>11.23</v>
      </c>
      <c r="Y285" s="58">
        <v>8.9600000000000009</v>
      </c>
      <c r="Z285" s="58">
        <v>3.63</v>
      </c>
      <c r="AA285" s="58">
        <v>0.45</v>
      </c>
      <c r="AB285" s="58"/>
      <c r="AD285" s="59"/>
      <c r="AE285" s="60"/>
      <c r="AF285" s="61"/>
      <c r="AG285" s="59"/>
      <c r="AH285" s="59"/>
      <c r="AI285" s="59"/>
      <c r="AJ285" s="60"/>
      <c r="AK285" s="62"/>
      <c r="AL285" s="62"/>
      <c r="AM285" s="62"/>
      <c r="AN285" s="62"/>
      <c r="AO285" s="62"/>
      <c r="AP285" s="62"/>
      <c r="AQ285" s="63"/>
      <c r="AR285" s="62"/>
      <c r="AS285" s="62"/>
      <c r="AT285" s="63"/>
      <c r="AU285" s="59"/>
      <c r="AV285" s="59"/>
      <c r="AW285" s="59"/>
      <c r="AX285" s="59"/>
      <c r="AY285" s="59"/>
      <c r="AZ285" s="59"/>
      <c r="BA285" s="60"/>
      <c r="BB285" s="64"/>
      <c r="BC285" s="64"/>
      <c r="BD285" s="59"/>
      <c r="BE285" s="59"/>
      <c r="BF285" s="59"/>
      <c r="BG285" s="59"/>
      <c r="BH285" s="59"/>
      <c r="BI285" s="59"/>
      <c r="BJ285" s="59"/>
      <c r="BK285" s="59"/>
      <c r="BL285" s="57"/>
      <c r="BM285" s="57"/>
      <c r="BN285" s="57"/>
      <c r="BO285" s="57"/>
      <c r="BP285" s="57"/>
      <c r="BQ285" s="57"/>
      <c r="BR285" s="57"/>
      <c r="BS285" s="57"/>
      <c r="BT285" s="57"/>
      <c r="BU285" s="57"/>
      <c r="BV285" s="57"/>
      <c r="BW285" s="57"/>
      <c r="BX285" s="57"/>
      <c r="CA285" s="57"/>
      <c r="CB285" s="57"/>
      <c r="CC285" s="57"/>
      <c r="CD285" s="57"/>
      <c r="CE285" s="57"/>
      <c r="CF285" s="57"/>
      <c r="CG285" s="57"/>
      <c r="CH285" s="57"/>
      <c r="CI285" s="57"/>
      <c r="CJ285" s="57"/>
      <c r="CK285" s="57"/>
      <c r="CL285" s="57"/>
      <c r="CP285"/>
      <c r="CQ285"/>
      <c r="CR285"/>
      <c r="CS285"/>
      <c r="CT285"/>
      <c r="CU285"/>
      <c r="CV285"/>
      <c r="CW285"/>
      <c r="CX285"/>
      <c r="CY285"/>
      <c r="CZ285"/>
      <c r="EM285" s="57"/>
      <c r="EN285" s="57"/>
      <c r="EO285" s="57"/>
      <c r="EP285" s="57"/>
      <c r="EQ285" s="57"/>
      <c r="ER285" s="57"/>
      <c r="ES285" s="57"/>
      <c r="ET285" s="57"/>
      <c r="EU285" s="57"/>
      <c r="EV285" s="57"/>
      <c r="EW285" s="57"/>
      <c r="FG285" s="65"/>
      <c r="FH285" s="65"/>
      <c r="FL285" s="57"/>
      <c r="FX285" s="57"/>
      <c r="FY285" s="57"/>
      <c r="FZ285" s="57"/>
      <c r="GA285" s="66"/>
      <c r="GB285" s="66"/>
      <c r="GE285" s="66"/>
      <c r="GG285" s="57"/>
    </row>
    <row r="286" spans="1:189" s="56" customFormat="1" ht="18" customHeight="1" x14ac:dyDescent="0.3">
      <c r="A286" s="56" t="s">
        <v>1041</v>
      </c>
      <c r="B286" s="56" t="s">
        <v>1021</v>
      </c>
      <c r="C286" s="57">
        <v>930</v>
      </c>
      <c r="D286" s="57">
        <v>12.5</v>
      </c>
      <c r="E286" s="56">
        <f t="shared" si="4"/>
        <v>1203.1500000000001</v>
      </c>
      <c r="F286" s="58">
        <v>74.3</v>
      </c>
      <c r="G286" s="58">
        <v>0.4</v>
      </c>
      <c r="H286" s="58">
        <v>14.8</v>
      </c>
      <c r="I286" s="58">
        <v>1.8</v>
      </c>
      <c r="J286" s="58">
        <v>0.06</v>
      </c>
      <c r="K286" s="58">
        <v>0.45</v>
      </c>
      <c r="L286" s="58">
        <v>2.2400000000000002</v>
      </c>
      <c r="M286" s="58">
        <v>2.81</v>
      </c>
      <c r="N286" s="58">
        <v>3.09</v>
      </c>
      <c r="O286" s="58"/>
      <c r="P286" s="58"/>
      <c r="Q286" s="58">
        <v>4.9000000000000004</v>
      </c>
      <c r="S286" s="58">
        <v>45.5</v>
      </c>
      <c r="T286" s="58">
        <v>2.12</v>
      </c>
      <c r="U286" s="58">
        <v>8.68</v>
      </c>
      <c r="V286" s="58">
        <v>14.9</v>
      </c>
      <c r="W286" s="58">
        <v>0.37</v>
      </c>
      <c r="X286" s="58">
        <v>12.6</v>
      </c>
      <c r="Y286" s="58">
        <v>11.3</v>
      </c>
      <c r="Z286" s="58">
        <v>1.62</v>
      </c>
      <c r="AA286" s="58">
        <v>0.69</v>
      </c>
      <c r="AB286" s="58"/>
      <c r="AD286" s="59"/>
      <c r="AE286" s="60"/>
      <c r="AF286" s="61"/>
      <c r="AG286" s="59"/>
      <c r="AH286" s="59"/>
      <c r="AI286" s="59"/>
      <c r="AJ286" s="60"/>
      <c r="AK286" s="62"/>
      <c r="AL286" s="62"/>
      <c r="AM286" s="62"/>
      <c r="AN286" s="62"/>
      <c r="AO286" s="62"/>
      <c r="AP286" s="62"/>
      <c r="AQ286" s="63"/>
      <c r="AR286" s="62"/>
      <c r="AS286" s="62"/>
      <c r="AT286" s="63"/>
      <c r="AU286" s="59"/>
      <c r="AV286" s="59"/>
      <c r="AW286" s="59"/>
      <c r="AX286" s="59"/>
      <c r="AY286" s="59"/>
      <c r="AZ286" s="59"/>
      <c r="BA286" s="60"/>
      <c r="BB286" s="64"/>
      <c r="BC286" s="64"/>
      <c r="BD286" s="59"/>
      <c r="BE286" s="59"/>
      <c r="BF286" s="59"/>
      <c r="BG286" s="59"/>
      <c r="BH286" s="59"/>
      <c r="BI286" s="59"/>
      <c r="BJ286" s="59"/>
      <c r="BK286" s="59"/>
      <c r="BL286" s="57"/>
      <c r="BM286" s="57"/>
      <c r="BN286" s="57"/>
      <c r="BO286" s="57"/>
      <c r="BP286" s="57"/>
      <c r="BQ286" s="57"/>
      <c r="BR286" s="57"/>
      <c r="BS286" s="57"/>
      <c r="BT286" s="57"/>
      <c r="BU286" s="57"/>
      <c r="BV286" s="57"/>
      <c r="BW286" s="57"/>
      <c r="BX286" s="57"/>
      <c r="CA286" s="57"/>
      <c r="CB286" s="57"/>
      <c r="CC286" s="57"/>
      <c r="CD286" s="57"/>
      <c r="CE286" s="57"/>
      <c r="CF286" s="57"/>
      <c r="CG286" s="57"/>
      <c r="CH286" s="57"/>
      <c r="CI286" s="57"/>
      <c r="CJ286" s="57"/>
      <c r="CK286" s="57"/>
      <c r="CL286" s="57"/>
      <c r="CP286"/>
      <c r="CQ286"/>
      <c r="CR286"/>
      <c r="CS286"/>
      <c r="CT286"/>
      <c r="CU286"/>
      <c r="CV286"/>
      <c r="CW286"/>
      <c r="CX286"/>
      <c r="CY286"/>
      <c r="CZ286"/>
      <c r="EM286" s="57"/>
      <c r="EN286" s="57"/>
      <c r="EO286" s="57"/>
      <c r="EP286" s="57"/>
      <c r="EQ286" s="57"/>
      <c r="ER286" s="57"/>
      <c r="ES286" s="57"/>
      <c r="ET286" s="57"/>
      <c r="EU286" s="57"/>
      <c r="EV286" s="57"/>
      <c r="EW286" s="57"/>
      <c r="FG286" s="65"/>
      <c r="FH286" s="65"/>
      <c r="FL286" s="57"/>
      <c r="FX286" s="57"/>
      <c r="FY286" s="57"/>
      <c r="FZ286" s="57"/>
      <c r="GA286" s="66"/>
      <c r="GB286" s="66"/>
      <c r="GE286" s="66"/>
      <c r="GG286" s="57"/>
    </row>
    <row r="287" spans="1:189" s="56" customFormat="1" ht="18" customHeight="1" x14ac:dyDescent="0.3">
      <c r="A287" s="56" t="s">
        <v>1062</v>
      </c>
      <c r="B287" s="56" t="s">
        <v>1021</v>
      </c>
      <c r="C287" s="57">
        <v>920</v>
      </c>
      <c r="D287" s="57">
        <v>13</v>
      </c>
      <c r="E287" s="56">
        <f t="shared" si="4"/>
        <v>1193.1500000000001</v>
      </c>
      <c r="F287" s="58">
        <v>68.3</v>
      </c>
      <c r="G287" s="58">
        <v>0.2</v>
      </c>
      <c r="H287" s="58">
        <v>21.4</v>
      </c>
      <c r="I287" s="58">
        <v>1.7200000000000002</v>
      </c>
      <c r="J287" s="58">
        <v>0.1</v>
      </c>
      <c r="K287" s="58">
        <v>0.5</v>
      </c>
      <c r="L287" s="58">
        <v>6.6</v>
      </c>
      <c r="M287" s="58">
        <v>0.7</v>
      </c>
      <c r="N287" s="58">
        <v>0.2</v>
      </c>
      <c r="O287" s="58"/>
      <c r="P287" s="58"/>
      <c r="Q287" s="58">
        <f>IF(100-SUM(F287:P287)&lt;0,0,100-SUM(F287:P287))</f>
        <v>0.28000000000000114</v>
      </c>
      <c r="S287" s="58">
        <v>44.74</v>
      </c>
      <c r="T287" s="58">
        <v>0.73</v>
      </c>
      <c r="U287" s="58">
        <v>13.64</v>
      </c>
      <c r="V287" s="58">
        <v>4.62</v>
      </c>
      <c r="W287" s="58">
        <v>0.1</v>
      </c>
      <c r="X287" s="58">
        <v>16.61</v>
      </c>
      <c r="Y287" s="58">
        <v>11.3</v>
      </c>
      <c r="Z287" s="58">
        <v>2.31</v>
      </c>
      <c r="AA287" s="58">
        <v>0.31</v>
      </c>
      <c r="AB287" s="58"/>
      <c r="AD287" s="59"/>
      <c r="AE287" s="60"/>
      <c r="AF287" s="61"/>
      <c r="AG287" s="59"/>
      <c r="AH287" s="59"/>
      <c r="AI287" s="59"/>
      <c r="AJ287" s="60"/>
      <c r="AK287" s="62"/>
      <c r="AL287" s="62"/>
      <c r="AM287" s="62"/>
      <c r="AN287" s="62"/>
      <c r="AO287" s="62"/>
      <c r="AP287" s="62"/>
      <c r="AQ287" s="63"/>
      <c r="AR287" s="62"/>
      <c r="AS287" s="62"/>
      <c r="AT287" s="63"/>
      <c r="AU287" s="59"/>
      <c r="AV287" s="59"/>
      <c r="AW287" s="59"/>
      <c r="AX287" s="59"/>
      <c r="AY287" s="59"/>
      <c r="AZ287" s="59"/>
      <c r="BA287" s="60"/>
      <c r="BB287" s="64"/>
      <c r="BC287" s="64"/>
      <c r="BD287" s="59"/>
      <c r="BE287" s="59"/>
      <c r="BF287" s="59"/>
      <c r="BG287" s="59"/>
      <c r="BH287" s="59"/>
      <c r="BI287" s="59"/>
      <c r="BJ287" s="59"/>
      <c r="BK287" s="59"/>
      <c r="BL287" s="57"/>
      <c r="BM287" s="57"/>
      <c r="BN287" s="57"/>
      <c r="BO287" s="57"/>
      <c r="BP287" s="57"/>
      <c r="BQ287" s="57"/>
      <c r="BR287" s="57"/>
      <c r="BS287" s="57"/>
      <c r="BT287" s="57"/>
      <c r="BU287" s="57"/>
      <c r="BV287" s="57"/>
      <c r="BW287" s="57"/>
      <c r="BX287" s="57"/>
      <c r="CA287" s="57"/>
      <c r="CB287" s="57"/>
      <c r="CC287" s="57"/>
      <c r="CD287" s="57"/>
      <c r="CE287" s="57"/>
      <c r="CF287" s="57"/>
      <c r="CG287" s="57"/>
      <c r="CH287" s="57"/>
      <c r="CI287" s="57"/>
      <c r="CJ287" s="57"/>
      <c r="CK287" s="57"/>
      <c r="CL287" s="57"/>
      <c r="CP287" s="71"/>
      <c r="CQ287" s="71"/>
      <c r="CR287" s="71"/>
      <c r="CS287" s="71"/>
      <c r="CT287" s="71"/>
      <c r="CU287" s="71"/>
      <c r="CV287" s="71"/>
      <c r="CW287" s="71"/>
      <c r="CX287" s="71"/>
      <c r="CY287" s="71"/>
      <c r="CZ287" s="71"/>
      <c r="EM287" s="57"/>
      <c r="EN287" s="57"/>
      <c r="EO287" s="57"/>
      <c r="EP287" s="57"/>
      <c r="EQ287" s="57"/>
      <c r="ER287" s="57"/>
      <c r="ES287" s="57"/>
      <c r="ET287" s="57"/>
      <c r="EU287" s="57"/>
      <c r="EV287" s="57"/>
      <c r="EW287" s="57"/>
      <c r="FG287" s="72"/>
      <c r="FH287" s="72"/>
      <c r="FL287" s="57"/>
      <c r="FX287" s="57"/>
      <c r="FY287" s="57"/>
      <c r="FZ287" s="57"/>
      <c r="GA287" s="66"/>
      <c r="GB287" s="66"/>
      <c r="GE287" s="66"/>
      <c r="GG287" s="57"/>
    </row>
    <row r="288" spans="1:189" s="56" customFormat="1" ht="18" customHeight="1" x14ac:dyDescent="0.3">
      <c r="A288" s="56" t="s">
        <v>1062</v>
      </c>
      <c r="B288" s="56" t="s">
        <v>1021</v>
      </c>
      <c r="C288" s="57">
        <v>920</v>
      </c>
      <c r="D288" s="57">
        <v>13</v>
      </c>
      <c r="E288" s="56">
        <f t="shared" si="4"/>
        <v>1193.1500000000001</v>
      </c>
      <c r="F288" s="58">
        <v>63.1</v>
      </c>
      <c r="G288" s="58">
        <v>0.4</v>
      </c>
      <c r="H288" s="58">
        <v>20.2</v>
      </c>
      <c r="I288" s="58">
        <v>4.3</v>
      </c>
      <c r="J288" s="58">
        <v>0.3</v>
      </c>
      <c r="K288" s="58">
        <v>4.5999999999999996</v>
      </c>
      <c r="L288" s="58">
        <v>5.5</v>
      </c>
      <c r="M288" s="58">
        <v>0.8</v>
      </c>
      <c r="N288" s="58">
        <v>0.7</v>
      </c>
      <c r="O288" s="58"/>
      <c r="P288" s="58"/>
      <c r="Q288" s="58">
        <f>IF(100-SUM(F288:P288)&lt;0,0,100-SUM(F288:P288))</f>
        <v>0.10000000000000853</v>
      </c>
      <c r="S288" s="58">
        <v>45.6</v>
      </c>
      <c r="T288" s="58">
        <v>0.51</v>
      </c>
      <c r="U288" s="58">
        <v>12.88</v>
      </c>
      <c r="V288" s="58">
        <v>4.57</v>
      </c>
      <c r="W288" s="58">
        <v>0.19</v>
      </c>
      <c r="X288" s="58">
        <v>16.690000000000001</v>
      </c>
      <c r="Y288" s="58">
        <v>11.17</v>
      </c>
      <c r="Z288" s="58">
        <v>1.87</v>
      </c>
      <c r="AA288" s="58">
        <v>0.33</v>
      </c>
      <c r="AB288" s="58"/>
      <c r="AD288" s="59"/>
      <c r="AE288" s="60"/>
      <c r="AF288" s="61"/>
      <c r="AG288" s="59"/>
      <c r="AH288" s="59"/>
      <c r="AI288" s="59"/>
      <c r="AJ288" s="60"/>
      <c r="AK288" s="62"/>
      <c r="AL288" s="62"/>
      <c r="AM288" s="62"/>
      <c r="AN288" s="62"/>
      <c r="AO288" s="62"/>
      <c r="AP288" s="62"/>
      <c r="AQ288" s="63"/>
      <c r="AR288" s="62"/>
      <c r="AS288" s="62"/>
      <c r="AT288" s="63"/>
      <c r="AU288" s="59"/>
      <c r="AV288" s="59"/>
      <c r="AW288" s="59"/>
      <c r="AX288" s="59"/>
      <c r="AY288" s="59"/>
      <c r="AZ288" s="59"/>
      <c r="BA288" s="60"/>
      <c r="BB288" s="64"/>
      <c r="BC288" s="64"/>
      <c r="BD288" s="59"/>
      <c r="BE288" s="59"/>
      <c r="BF288" s="59"/>
      <c r="BG288" s="59"/>
      <c r="BH288" s="59"/>
      <c r="BI288" s="59"/>
      <c r="BJ288" s="59"/>
      <c r="BK288" s="59"/>
      <c r="BL288" s="57"/>
      <c r="BM288" s="57"/>
      <c r="BN288" s="57"/>
      <c r="BO288" s="57"/>
      <c r="BP288" s="57"/>
      <c r="BQ288" s="57"/>
      <c r="BR288" s="57"/>
      <c r="BS288" s="57"/>
      <c r="BT288" s="57"/>
      <c r="BU288" s="57"/>
      <c r="BV288" s="57"/>
      <c r="BW288" s="57"/>
      <c r="BX288" s="57"/>
      <c r="CA288" s="57"/>
      <c r="CB288" s="57"/>
      <c r="CC288" s="57"/>
      <c r="CD288" s="57"/>
      <c r="CE288" s="57"/>
      <c r="CF288" s="57"/>
      <c r="CG288" s="57"/>
      <c r="CH288" s="57"/>
      <c r="CI288" s="57"/>
      <c r="CJ288" s="57"/>
      <c r="CK288" s="57"/>
      <c r="CL288" s="57"/>
      <c r="CP288" s="71"/>
      <c r="CQ288" s="71"/>
      <c r="CR288" s="71"/>
      <c r="CS288" s="71"/>
      <c r="CT288" s="71"/>
      <c r="CU288" s="71"/>
      <c r="CV288" s="71"/>
      <c r="CW288" s="71"/>
      <c r="CX288" s="71"/>
      <c r="CY288" s="71"/>
      <c r="CZ288" s="71"/>
      <c r="EM288" s="57"/>
      <c r="EN288" s="57"/>
      <c r="EO288" s="57"/>
      <c r="EP288" s="57"/>
      <c r="EQ288" s="57"/>
      <c r="ER288" s="57"/>
      <c r="ES288" s="57"/>
      <c r="ET288" s="57"/>
      <c r="EU288" s="57"/>
      <c r="EV288" s="57"/>
      <c r="EW288" s="57"/>
      <c r="FG288" s="72"/>
      <c r="FH288" s="72"/>
      <c r="FL288" s="57"/>
      <c r="FX288" s="57"/>
      <c r="FY288" s="57"/>
      <c r="FZ288" s="57"/>
      <c r="GA288" s="66"/>
      <c r="GB288" s="66"/>
      <c r="GE288" s="66"/>
      <c r="GG288" s="57"/>
    </row>
    <row r="289" spans="1:189" s="56" customFormat="1" ht="18" customHeight="1" x14ac:dyDescent="0.3">
      <c r="A289" s="56" t="s">
        <v>1062</v>
      </c>
      <c r="B289" s="56" t="s">
        <v>1021</v>
      </c>
      <c r="C289" s="57">
        <v>920</v>
      </c>
      <c r="D289" s="57">
        <v>13</v>
      </c>
      <c r="E289" s="56">
        <f t="shared" si="4"/>
        <v>1193.1500000000001</v>
      </c>
      <c r="F289" s="58">
        <v>71.3</v>
      </c>
      <c r="G289" s="58">
        <v>0</v>
      </c>
      <c r="H289" s="58">
        <v>19.7</v>
      </c>
      <c r="I289" s="58">
        <v>0.8600000000000001</v>
      </c>
      <c r="J289" s="58"/>
      <c r="K289" s="58"/>
      <c r="L289" s="58">
        <v>6</v>
      </c>
      <c r="M289" s="58">
        <v>1.5</v>
      </c>
      <c r="N289" s="58">
        <v>0.6</v>
      </c>
      <c r="O289" s="58"/>
      <c r="P289" s="58"/>
      <c r="Q289" s="58">
        <f>IF(100-SUM(F289:P289)&lt;0,0,100-SUM(F289:P289))</f>
        <v>4.0000000000006253E-2</v>
      </c>
      <c r="S289" s="58">
        <v>45.05</v>
      </c>
      <c r="T289" s="58">
        <v>0.55000000000000004</v>
      </c>
      <c r="U289" s="58">
        <v>13.34</v>
      </c>
      <c r="V289" s="58">
        <v>4.63</v>
      </c>
      <c r="W289" s="58">
        <v>0.19</v>
      </c>
      <c r="X289" s="58">
        <v>16.23</v>
      </c>
      <c r="Y289" s="58">
        <v>11.14</v>
      </c>
      <c r="Z289" s="58">
        <v>1.8</v>
      </c>
      <c r="AA289" s="58">
        <v>0.34</v>
      </c>
      <c r="AB289" s="58"/>
      <c r="AD289" s="59"/>
      <c r="AE289" s="60"/>
      <c r="AF289" s="61"/>
      <c r="AG289" s="59"/>
      <c r="AH289" s="59"/>
      <c r="AI289" s="59"/>
      <c r="AJ289" s="60"/>
      <c r="AK289" s="62"/>
      <c r="AL289" s="62"/>
      <c r="AM289" s="62"/>
      <c r="AN289" s="62"/>
      <c r="AO289" s="62"/>
      <c r="AP289" s="62"/>
      <c r="AQ289" s="63"/>
      <c r="AR289" s="62"/>
      <c r="AS289" s="62"/>
      <c r="AT289" s="63"/>
      <c r="AU289" s="59"/>
      <c r="AV289" s="59"/>
      <c r="AW289" s="59"/>
      <c r="AX289" s="59"/>
      <c r="AY289" s="59"/>
      <c r="AZ289" s="59"/>
      <c r="BA289" s="60"/>
      <c r="BB289" s="64"/>
      <c r="BC289" s="64"/>
      <c r="BD289" s="59"/>
      <c r="BE289" s="59"/>
      <c r="BF289" s="59"/>
      <c r="BG289" s="59"/>
      <c r="BH289" s="59"/>
      <c r="BI289" s="59"/>
      <c r="BJ289" s="59"/>
      <c r="BK289" s="59"/>
      <c r="BL289" s="57"/>
      <c r="BM289" s="57"/>
      <c r="BN289" s="57"/>
      <c r="BO289" s="57"/>
      <c r="BP289" s="57"/>
      <c r="BQ289" s="57"/>
      <c r="BR289" s="57"/>
      <c r="BS289" s="57"/>
      <c r="BT289" s="57"/>
      <c r="BU289" s="57"/>
      <c r="BV289" s="57"/>
      <c r="BW289" s="57"/>
      <c r="BX289" s="57"/>
      <c r="CA289" s="57"/>
      <c r="CB289" s="57"/>
      <c r="CC289" s="57"/>
      <c r="CD289" s="57"/>
      <c r="CE289" s="57"/>
      <c r="CF289" s="57"/>
      <c r="CG289" s="57"/>
      <c r="CH289" s="57"/>
      <c r="CI289" s="57"/>
      <c r="CJ289" s="57"/>
      <c r="CK289" s="57"/>
      <c r="CL289" s="57"/>
      <c r="CP289" s="71"/>
      <c r="CQ289" s="71"/>
      <c r="CR289" s="71"/>
      <c r="CS289" s="71"/>
      <c r="CT289" s="71"/>
      <c r="CU289" s="71"/>
      <c r="CV289" s="71"/>
      <c r="CW289" s="71"/>
      <c r="CX289" s="71"/>
      <c r="CY289" s="71"/>
      <c r="CZ289" s="71"/>
      <c r="EM289" s="57"/>
      <c r="EN289" s="57"/>
      <c r="EO289" s="57"/>
      <c r="EP289" s="57"/>
      <c r="EQ289" s="57"/>
      <c r="ER289" s="57"/>
      <c r="ES289" s="57"/>
      <c r="ET289" s="57"/>
      <c r="EU289" s="57"/>
      <c r="EV289" s="57"/>
      <c r="EW289" s="57"/>
      <c r="FG289" s="72"/>
      <c r="FH289" s="72"/>
      <c r="FL289" s="57"/>
      <c r="FX289" s="57"/>
      <c r="FY289" s="57"/>
      <c r="FZ289" s="57"/>
      <c r="GA289" s="66"/>
      <c r="GB289" s="66"/>
      <c r="GE289" s="66"/>
      <c r="GG289" s="57"/>
    </row>
    <row r="290" spans="1:189" s="56" customFormat="1" ht="18" customHeight="1" x14ac:dyDescent="0.3">
      <c r="A290" s="56" t="s">
        <v>1062</v>
      </c>
      <c r="B290" s="56" t="s">
        <v>1021</v>
      </c>
      <c r="C290" s="57">
        <v>900</v>
      </c>
      <c r="D290" s="57">
        <v>13</v>
      </c>
      <c r="E290" s="56">
        <f t="shared" si="4"/>
        <v>1173.1500000000001</v>
      </c>
      <c r="F290" s="58">
        <v>66.3</v>
      </c>
      <c r="G290" s="58">
        <v>0.2</v>
      </c>
      <c r="H290" s="58">
        <v>23.5</v>
      </c>
      <c r="I290" s="58">
        <v>1.7200000000000002</v>
      </c>
      <c r="J290" s="58">
        <v>0.1</v>
      </c>
      <c r="K290" s="58">
        <v>0.9</v>
      </c>
      <c r="L290" s="58">
        <v>5.3</v>
      </c>
      <c r="M290" s="58">
        <v>1.1000000000000001</v>
      </c>
      <c r="N290" s="58">
        <v>0.7</v>
      </c>
      <c r="O290" s="58"/>
      <c r="P290" s="58"/>
      <c r="Q290" s="58">
        <f>IF(100-SUM(F290:P290)&lt;0,0,100-SUM(F290:P290))</f>
        <v>0.18000000000000682</v>
      </c>
      <c r="S290" s="58">
        <v>41.72</v>
      </c>
      <c r="T290" s="58">
        <v>0.49</v>
      </c>
      <c r="U290" s="58">
        <v>17.100000000000001</v>
      </c>
      <c r="V290" s="58">
        <v>6.27</v>
      </c>
      <c r="W290" s="58">
        <v>0.23</v>
      </c>
      <c r="X290" s="58">
        <v>14.47</v>
      </c>
      <c r="Y290" s="58">
        <v>10.029999999999999</v>
      </c>
      <c r="Z290" s="58">
        <v>2.2599999999999998</v>
      </c>
      <c r="AA290" s="58">
        <v>0.56999999999999995</v>
      </c>
      <c r="AB290" s="58"/>
      <c r="AD290" s="59"/>
      <c r="AE290" s="60"/>
      <c r="AF290" s="61"/>
      <c r="AG290" s="59"/>
      <c r="AH290" s="59"/>
      <c r="AI290" s="59"/>
      <c r="AJ290" s="60"/>
      <c r="AK290" s="62"/>
      <c r="AL290" s="62"/>
      <c r="AM290" s="62"/>
      <c r="AN290" s="62"/>
      <c r="AO290" s="62"/>
      <c r="AP290" s="62"/>
      <c r="AQ290" s="63"/>
      <c r="AR290" s="62"/>
      <c r="AS290" s="62"/>
      <c r="AT290" s="63"/>
      <c r="AU290" s="59"/>
      <c r="AV290" s="59"/>
      <c r="AW290" s="59"/>
      <c r="AX290" s="59"/>
      <c r="AY290" s="59"/>
      <c r="AZ290" s="59"/>
      <c r="BA290" s="60"/>
      <c r="BB290" s="64"/>
      <c r="BC290" s="64"/>
      <c r="BD290" s="59"/>
      <c r="BE290" s="59"/>
      <c r="BF290" s="59"/>
      <c r="BG290" s="59"/>
      <c r="BH290" s="59"/>
      <c r="BI290" s="59"/>
      <c r="BJ290" s="59"/>
      <c r="BK290" s="59"/>
      <c r="BL290" s="57"/>
      <c r="BM290" s="57"/>
      <c r="BN290" s="57"/>
      <c r="BO290" s="57"/>
      <c r="BP290" s="57"/>
      <c r="BQ290" s="57"/>
      <c r="BR290" s="57"/>
      <c r="BS290" s="57"/>
      <c r="BT290" s="57"/>
      <c r="BU290" s="57"/>
      <c r="BV290" s="57"/>
      <c r="BW290" s="57"/>
      <c r="BX290" s="57"/>
      <c r="CA290" s="57"/>
      <c r="CB290" s="57"/>
      <c r="CC290" s="57"/>
      <c r="CD290" s="57"/>
      <c r="CE290" s="57"/>
      <c r="CF290" s="57"/>
      <c r="CG290" s="57"/>
      <c r="CH290" s="57"/>
      <c r="CI290" s="57"/>
      <c r="CJ290" s="57"/>
      <c r="CK290" s="57"/>
      <c r="CL290" s="57"/>
      <c r="CP290" s="71"/>
      <c r="CQ290" s="71"/>
      <c r="CR290" s="71"/>
      <c r="CS290" s="71"/>
      <c r="CT290" s="71"/>
      <c r="CU290" s="71"/>
      <c r="CV290" s="71"/>
      <c r="CW290" s="71"/>
      <c r="CX290" s="71"/>
      <c r="CY290" s="71"/>
      <c r="CZ290" s="71"/>
      <c r="EM290" s="57"/>
      <c r="EN290" s="57"/>
      <c r="EO290" s="57"/>
      <c r="EP290" s="57"/>
      <c r="EQ290" s="57"/>
      <c r="ER290" s="57"/>
      <c r="ES290" s="57"/>
      <c r="ET290" s="57"/>
      <c r="EU290" s="57"/>
      <c r="EV290" s="57"/>
      <c r="EW290" s="57"/>
      <c r="FG290" s="72"/>
      <c r="FH290" s="72"/>
      <c r="FL290" s="57"/>
      <c r="FX290" s="57"/>
      <c r="FY290" s="57"/>
      <c r="FZ290" s="57"/>
      <c r="GA290" s="66"/>
      <c r="GB290" s="66"/>
      <c r="GE290" s="66"/>
      <c r="GG290" s="57"/>
    </row>
    <row r="291" spans="1:189" s="56" customFormat="1" ht="18" customHeight="1" x14ac:dyDescent="0.3">
      <c r="A291" s="56" t="s">
        <v>1062</v>
      </c>
      <c r="B291" s="56" t="s">
        <v>1021</v>
      </c>
      <c r="C291" s="57">
        <v>900</v>
      </c>
      <c r="D291" s="57">
        <v>13</v>
      </c>
      <c r="E291" s="56">
        <f t="shared" si="4"/>
        <v>1173.1500000000001</v>
      </c>
      <c r="F291" s="58">
        <v>67</v>
      </c>
      <c r="G291" s="58">
        <v>0.2</v>
      </c>
      <c r="H291" s="58">
        <v>22.2</v>
      </c>
      <c r="I291" s="58">
        <v>1.62</v>
      </c>
      <c r="J291" s="58"/>
      <c r="K291" s="58">
        <v>1.4</v>
      </c>
      <c r="L291" s="58">
        <v>5.8</v>
      </c>
      <c r="M291" s="58">
        <v>1</v>
      </c>
      <c r="N291" s="58">
        <v>0.7</v>
      </c>
      <c r="O291" s="58"/>
      <c r="P291" s="58"/>
      <c r="Q291" s="58">
        <f>IF(100-SUM(F291:P291)&lt;0,0,100-SUM(F291:P291))</f>
        <v>7.9999999999984084E-2</v>
      </c>
      <c r="S291" s="58">
        <v>44.06</v>
      </c>
      <c r="T291" s="58">
        <v>0.7</v>
      </c>
      <c r="U291" s="58">
        <v>12.78</v>
      </c>
      <c r="V291" s="58">
        <v>7.94</v>
      </c>
      <c r="W291" s="58">
        <v>0.27</v>
      </c>
      <c r="X291" s="58">
        <v>16.53</v>
      </c>
      <c r="Y291" s="58">
        <v>7.17</v>
      </c>
      <c r="Z291" s="58">
        <v>1.62</v>
      </c>
      <c r="AA291" s="58">
        <v>0.39</v>
      </c>
      <c r="AB291" s="58"/>
      <c r="AD291" s="59"/>
      <c r="AE291" s="60"/>
      <c r="AF291" s="61"/>
      <c r="AG291" s="59"/>
      <c r="AH291" s="59"/>
      <c r="AI291" s="59"/>
      <c r="AJ291" s="60"/>
      <c r="AK291" s="62"/>
      <c r="AL291" s="62"/>
      <c r="AM291" s="62"/>
      <c r="AN291" s="62"/>
      <c r="AO291" s="62"/>
      <c r="AP291" s="62"/>
      <c r="AQ291" s="63"/>
      <c r="AR291" s="62"/>
      <c r="AS291" s="62"/>
      <c r="AT291" s="63"/>
      <c r="AU291" s="59"/>
      <c r="AV291" s="59"/>
      <c r="AW291" s="59"/>
      <c r="AX291" s="59"/>
      <c r="AY291" s="59"/>
      <c r="AZ291" s="59"/>
      <c r="BA291" s="60"/>
      <c r="BB291" s="64"/>
      <c r="BC291" s="64"/>
      <c r="BD291" s="59"/>
      <c r="BE291" s="59"/>
      <c r="BF291" s="59"/>
      <c r="BG291" s="59"/>
      <c r="BH291" s="59"/>
      <c r="BI291" s="59"/>
      <c r="BJ291" s="59"/>
      <c r="BK291" s="59"/>
      <c r="BL291" s="57"/>
      <c r="BM291" s="57"/>
      <c r="BN291" s="57"/>
      <c r="BO291" s="57"/>
      <c r="BP291" s="57"/>
      <c r="BQ291" s="57"/>
      <c r="BR291" s="57"/>
      <c r="BS291" s="57"/>
      <c r="BT291" s="57"/>
      <c r="BU291" s="57"/>
      <c r="BV291" s="57"/>
      <c r="BW291" s="57"/>
      <c r="BX291" s="57"/>
      <c r="CA291" s="57"/>
      <c r="CB291" s="57"/>
      <c r="CC291" s="57"/>
      <c r="CD291" s="57"/>
      <c r="CE291" s="57"/>
      <c r="CF291" s="57"/>
      <c r="CG291" s="57"/>
      <c r="CH291" s="57"/>
      <c r="CI291" s="57"/>
      <c r="CJ291" s="57"/>
      <c r="CK291" s="57"/>
      <c r="CL291" s="57"/>
      <c r="CP291" s="71"/>
      <c r="CQ291" s="71"/>
      <c r="CR291" s="71"/>
      <c r="CS291" s="71"/>
      <c r="CT291" s="71"/>
      <c r="CU291" s="71"/>
      <c r="CV291" s="71"/>
      <c r="CW291" s="71"/>
      <c r="CX291" s="71"/>
      <c r="CY291" s="71"/>
      <c r="CZ291" s="71"/>
      <c r="EM291" s="57"/>
      <c r="EN291" s="57"/>
      <c r="EO291" s="57"/>
      <c r="EP291" s="57"/>
      <c r="EQ291" s="57"/>
      <c r="ER291" s="57"/>
      <c r="ES291" s="57"/>
      <c r="ET291" s="57"/>
      <c r="EU291" s="57"/>
      <c r="EV291" s="57"/>
      <c r="EW291" s="57"/>
      <c r="FG291" s="72"/>
      <c r="FH291" s="72"/>
      <c r="FL291" s="57"/>
      <c r="FX291" s="57"/>
      <c r="FY291" s="57"/>
      <c r="FZ291" s="57"/>
      <c r="GA291" s="66"/>
      <c r="GB291" s="66"/>
      <c r="GE291" s="66"/>
      <c r="GG291" s="57"/>
    </row>
    <row r="292" spans="1:189" s="56" customFormat="1" ht="18" customHeight="1" x14ac:dyDescent="0.3">
      <c r="A292" s="56" t="s">
        <v>1062</v>
      </c>
      <c r="B292" s="56" t="s">
        <v>1021</v>
      </c>
      <c r="C292" s="57">
        <v>900</v>
      </c>
      <c r="D292" s="57">
        <v>13</v>
      </c>
      <c r="E292" s="56">
        <f t="shared" si="4"/>
        <v>1173.1500000000001</v>
      </c>
      <c r="F292" s="58">
        <v>71.2</v>
      </c>
      <c r="G292" s="58">
        <v>0.3</v>
      </c>
      <c r="H292" s="58">
        <v>19.600000000000001</v>
      </c>
      <c r="I292" s="58">
        <v>2.1</v>
      </c>
      <c r="J292" s="58">
        <v>0</v>
      </c>
      <c r="K292" s="58">
        <v>1</v>
      </c>
      <c r="L292" s="58">
        <v>5.2</v>
      </c>
      <c r="M292" s="58">
        <v>0.2</v>
      </c>
      <c r="N292" s="58">
        <v>0.3</v>
      </c>
      <c r="O292" s="58"/>
      <c r="P292" s="58"/>
      <c r="Q292" s="58">
        <f>IF(100-SUM(F292:P292)&lt;0,0,100-SUM(F292:P292))</f>
        <v>0.10000000000000853</v>
      </c>
      <c r="S292" s="58">
        <v>40.630000000000003</v>
      </c>
      <c r="T292" s="58">
        <v>0.62</v>
      </c>
      <c r="U292" s="58">
        <v>17.54</v>
      </c>
      <c r="V292" s="58">
        <v>6.2</v>
      </c>
      <c r="W292" s="58">
        <v>0.18</v>
      </c>
      <c r="X292" s="58">
        <v>14.02</v>
      </c>
      <c r="Y292" s="58">
        <v>10.199999999999999</v>
      </c>
      <c r="Z292" s="58">
        <v>2.4300000000000002</v>
      </c>
      <c r="AA292" s="58">
        <v>0.48</v>
      </c>
      <c r="AB292" s="58"/>
      <c r="AD292" s="59"/>
      <c r="AE292" s="60"/>
      <c r="AF292" s="61"/>
      <c r="AG292" s="59"/>
      <c r="AH292" s="59"/>
      <c r="AI292" s="59"/>
      <c r="AJ292" s="60"/>
      <c r="AK292" s="62"/>
      <c r="AL292" s="62"/>
      <c r="AM292" s="62"/>
      <c r="AN292" s="62"/>
      <c r="AO292" s="62"/>
      <c r="AP292" s="62"/>
      <c r="AQ292" s="63"/>
      <c r="AR292" s="62"/>
      <c r="AS292" s="62"/>
      <c r="AT292" s="63"/>
      <c r="AU292" s="59"/>
      <c r="AV292" s="59"/>
      <c r="AW292" s="59"/>
      <c r="AX292" s="59"/>
      <c r="AY292" s="59"/>
      <c r="AZ292" s="59"/>
      <c r="BA292" s="60"/>
      <c r="BB292" s="64"/>
      <c r="BC292" s="64"/>
      <c r="BD292" s="59"/>
      <c r="BE292" s="59"/>
      <c r="BF292" s="59"/>
      <c r="BG292" s="59"/>
      <c r="BH292" s="59"/>
      <c r="BI292" s="59"/>
      <c r="BJ292" s="59"/>
      <c r="BK292" s="59"/>
      <c r="BL292" s="57"/>
      <c r="BM292" s="57"/>
      <c r="BN292" s="57"/>
      <c r="BO292" s="57"/>
      <c r="BP292" s="57"/>
      <c r="BQ292" s="57"/>
      <c r="BR292" s="57"/>
      <c r="BS292" s="57"/>
      <c r="BT292" s="57"/>
      <c r="BU292" s="57"/>
      <c r="BV292" s="57"/>
      <c r="BW292" s="57"/>
      <c r="BX292" s="57"/>
      <c r="CA292" s="57"/>
      <c r="CB292" s="57"/>
      <c r="CC292" s="57"/>
      <c r="CD292" s="57"/>
      <c r="CE292" s="57"/>
      <c r="CF292" s="57"/>
      <c r="CG292" s="57"/>
      <c r="CH292" s="57"/>
      <c r="CI292" s="57"/>
      <c r="CJ292" s="57"/>
      <c r="CK292" s="57"/>
      <c r="CL292" s="57"/>
      <c r="CP292" s="71"/>
      <c r="CQ292" s="71"/>
      <c r="CR292" s="71"/>
      <c r="CS292" s="71"/>
      <c r="CT292" s="71"/>
      <c r="CU292" s="71"/>
      <c r="CV292" s="71"/>
      <c r="CW292" s="71"/>
      <c r="CX292" s="71"/>
      <c r="CY292" s="71"/>
      <c r="CZ292" s="71"/>
      <c r="EM292" s="57"/>
      <c r="EN292" s="57"/>
      <c r="EO292" s="57"/>
      <c r="EP292" s="57"/>
      <c r="EQ292" s="57"/>
      <c r="ER292" s="57"/>
      <c r="ES292" s="57"/>
      <c r="ET292" s="57"/>
      <c r="EU292" s="57"/>
      <c r="EV292" s="57"/>
      <c r="EW292" s="57"/>
      <c r="FG292" s="72"/>
      <c r="FH292" s="72"/>
      <c r="FL292" s="57"/>
      <c r="FX292" s="57"/>
      <c r="FY292" s="57"/>
      <c r="FZ292" s="57"/>
      <c r="GA292" s="66"/>
      <c r="GB292" s="66"/>
      <c r="GE292" s="66"/>
      <c r="GG292" s="57"/>
    </row>
    <row r="293" spans="1:189" s="56" customFormat="1" ht="18" customHeight="1" x14ac:dyDescent="0.3">
      <c r="A293" s="56" t="s">
        <v>1062</v>
      </c>
      <c r="B293" s="56" t="s">
        <v>1021</v>
      </c>
      <c r="C293" s="57">
        <v>900</v>
      </c>
      <c r="D293" s="57">
        <v>13</v>
      </c>
      <c r="E293" s="56">
        <f t="shared" si="4"/>
        <v>1173.1500000000001</v>
      </c>
      <c r="F293" s="58">
        <v>70.3</v>
      </c>
      <c r="G293" s="58">
        <v>0.4</v>
      </c>
      <c r="H293" s="58">
        <v>18.3</v>
      </c>
      <c r="I293" s="58">
        <v>2.7700000000000005</v>
      </c>
      <c r="J293" s="58">
        <v>0.2</v>
      </c>
      <c r="K293" s="58">
        <v>1.1000000000000001</v>
      </c>
      <c r="L293" s="58">
        <v>5.3</v>
      </c>
      <c r="M293" s="58">
        <v>1</v>
      </c>
      <c r="N293" s="58">
        <v>0.7</v>
      </c>
      <c r="O293" s="58"/>
      <c r="P293" s="58"/>
      <c r="Q293" s="58">
        <f>IF(100-SUM(F293:P293)&lt;0,0,100-SUM(F293:P293))</f>
        <v>0</v>
      </c>
      <c r="S293" s="58">
        <v>41.13</v>
      </c>
      <c r="T293" s="58">
        <v>0.93</v>
      </c>
      <c r="U293" s="58">
        <v>16.309999999999999</v>
      </c>
      <c r="V293" s="58">
        <v>7.23</v>
      </c>
      <c r="W293" s="58">
        <v>0.21</v>
      </c>
      <c r="X293" s="58">
        <v>14.14</v>
      </c>
      <c r="Y293" s="58">
        <v>9.6</v>
      </c>
      <c r="Z293" s="58">
        <v>2.62</v>
      </c>
      <c r="AA293" s="58">
        <v>0.46</v>
      </c>
      <c r="AB293" s="58"/>
      <c r="AD293" s="59"/>
      <c r="AE293" s="60"/>
      <c r="AF293" s="61"/>
      <c r="AG293" s="59"/>
      <c r="AH293" s="59"/>
      <c r="AI293" s="59"/>
      <c r="AJ293" s="60"/>
      <c r="AK293" s="62"/>
      <c r="AL293" s="62"/>
      <c r="AM293" s="62"/>
      <c r="AN293" s="62"/>
      <c r="AO293" s="62"/>
      <c r="AP293" s="62"/>
      <c r="AQ293" s="63"/>
      <c r="AR293" s="62"/>
      <c r="AS293" s="62"/>
      <c r="AT293" s="63"/>
      <c r="AU293" s="59"/>
      <c r="AV293" s="59"/>
      <c r="AW293" s="59"/>
      <c r="AX293" s="59"/>
      <c r="AY293" s="59"/>
      <c r="AZ293" s="59"/>
      <c r="BA293" s="60"/>
      <c r="BB293" s="64"/>
      <c r="BC293" s="64"/>
      <c r="BD293" s="59"/>
      <c r="BE293" s="59"/>
      <c r="BF293" s="59"/>
      <c r="BG293" s="59"/>
      <c r="BH293" s="59"/>
      <c r="BI293" s="59"/>
      <c r="BJ293" s="59"/>
      <c r="BK293" s="59"/>
      <c r="BL293" s="57"/>
      <c r="BM293" s="57"/>
      <c r="BN293" s="57"/>
      <c r="BO293" s="57"/>
      <c r="BP293" s="57"/>
      <c r="BQ293" s="57"/>
      <c r="BR293" s="57"/>
      <c r="BS293" s="57"/>
      <c r="BT293" s="57"/>
      <c r="BU293" s="57"/>
      <c r="BV293" s="57"/>
      <c r="BW293" s="57"/>
      <c r="BX293" s="57"/>
      <c r="CA293" s="57"/>
      <c r="CB293" s="57"/>
      <c r="CC293" s="57"/>
      <c r="CD293" s="57"/>
      <c r="CE293" s="57"/>
      <c r="CF293" s="57"/>
      <c r="CG293" s="57"/>
      <c r="CH293" s="57"/>
      <c r="CI293" s="57"/>
      <c r="CJ293" s="57"/>
      <c r="CK293" s="57"/>
      <c r="CL293" s="57"/>
      <c r="CP293" s="71"/>
      <c r="CQ293" s="71"/>
      <c r="CR293" s="71"/>
      <c r="CS293" s="71"/>
      <c r="CT293" s="71"/>
      <c r="CU293" s="71"/>
      <c r="CV293" s="71"/>
      <c r="CW293" s="71"/>
      <c r="CX293" s="71"/>
      <c r="CY293" s="71"/>
      <c r="CZ293" s="71"/>
      <c r="EM293" s="57"/>
      <c r="EN293" s="57"/>
      <c r="EO293" s="57"/>
      <c r="EP293" s="57"/>
      <c r="EQ293" s="57"/>
      <c r="ER293" s="57"/>
      <c r="ES293" s="57"/>
      <c r="ET293" s="57"/>
      <c r="EU293" s="57"/>
      <c r="EV293" s="57"/>
      <c r="EW293" s="57"/>
      <c r="FG293" s="72"/>
      <c r="FH293" s="72"/>
      <c r="FL293" s="57"/>
      <c r="FX293" s="57"/>
      <c r="FY293" s="57"/>
      <c r="FZ293" s="57"/>
      <c r="GA293" s="66"/>
      <c r="GB293" s="66"/>
      <c r="GE293" s="66"/>
      <c r="GG293" s="57"/>
    </row>
    <row r="294" spans="1:189" s="56" customFormat="1" ht="18" customHeight="1" x14ac:dyDescent="0.3">
      <c r="A294" s="56" t="s">
        <v>1062</v>
      </c>
      <c r="B294" s="56" t="s">
        <v>1021</v>
      </c>
      <c r="C294" s="57">
        <v>900</v>
      </c>
      <c r="D294" s="57">
        <v>13</v>
      </c>
      <c r="E294" s="56">
        <f t="shared" si="4"/>
        <v>1173.1500000000001</v>
      </c>
      <c r="F294" s="58">
        <v>71.7</v>
      </c>
      <c r="G294" s="58">
        <v>0.4</v>
      </c>
      <c r="H294" s="58">
        <v>16.100000000000001</v>
      </c>
      <c r="I294" s="58">
        <v>3.06</v>
      </c>
      <c r="J294" s="58"/>
      <c r="K294" s="58">
        <v>1.8</v>
      </c>
      <c r="L294" s="58">
        <v>5.9</v>
      </c>
      <c r="M294" s="58">
        <v>0.4</v>
      </c>
      <c r="N294" s="58">
        <v>0.6</v>
      </c>
      <c r="O294" s="58"/>
      <c r="P294" s="58"/>
      <c r="Q294" s="58">
        <f>IF(100-SUM(F294:P294)&lt;0,0,100-SUM(F294:P294))</f>
        <v>3.9999999999977831E-2</v>
      </c>
      <c r="S294" s="58">
        <v>41.27</v>
      </c>
      <c r="T294" s="58">
        <v>0.7</v>
      </c>
      <c r="U294" s="58">
        <v>15.72</v>
      </c>
      <c r="V294" s="58">
        <v>5.42</v>
      </c>
      <c r="W294" s="58">
        <v>0.23</v>
      </c>
      <c r="X294" s="58">
        <v>16.98</v>
      </c>
      <c r="Y294" s="58">
        <v>11.02</v>
      </c>
      <c r="Z294" s="58">
        <v>2.11</v>
      </c>
      <c r="AA294" s="58">
        <v>0.56000000000000005</v>
      </c>
      <c r="AB294" s="58"/>
      <c r="AD294" s="59"/>
      <c r="AE294" s="60"/>
      <c r="AF294" s="61"/>
      <c r="AG294" s="59"/>
      <c r="AH294" s="59"/>
      <c r="AI294" s="59"/>
      <c r="AJ294" s="60"/>
      <c r="AK294" s="62"/>
      <c r="AL294" s="62"/>
      <c r="AM294" s="62"/>
      <c r="AN294" s="62"/>
      <c r="AO294" s="62"/>
      <c r="AP294" s="62"/>
      <c r="AQ294" s="63"/>
      <c r="AR294" s="62"/>
      <c r="AS294" s="62"/>
      <c r="AT294" s="63"/>
      <c r="AU294" s="59"/>
      <c r="AV294" s="59"/>
      <c r="AW294" s="59"/>
      <c r="AX294" s="59"/>
      <c r="AY294" s="59"/>
      <c r="AZ294" s="59"/>
      <c r="BA294" s="60"/>
      <c r="BB294" s="64"/>
      <c r="BC294" s="64"/>
      <c r="BD294" s="59"/>
      <c r="BE294" s="59"/>
      <c r="BF294" s="59"/>
      <c r="BG294" s="59"/>
      <c r="BH294" s="59"/>
      <c r="BI294" s="59"/>
      <c r="BJ294" s="59"/>
      <c r="BK294" s="59"/>
      <c r="BL294" s="57"/>
      <c r="BM294" s="57"/>
      <c r="BN294" s="57"/>
      <c r="BO294" s="57"/>
      <c r="BP294" s="57"/>
      <c r="BQ294" s="57"/>
      <c r="BR294" s="57"/>
      <c r="BS294" s="57"/>
      <c r="BT294" s="57"/>
      <c r="BU294" s="57"/>
      <c r="BV294" s="57"/>
      <c r="BW294" s="57"/>
      <c r="BX294" s="57"/>
      <c r="CA294" s="57"/>
      <c r="CB294" s="57"/>
      <c r="CC294" s="57"/>
      <c r="CD294" s="57"/>
      <c r="CE294" s="57"/>
      <c r="CF294" s="57"/>
      <c r="CG294" s="57"/>
      <c r="CH294" s="57"/>
      <c r="CI294" s="57"/>
      <c r="CJ294" s="57"/>
      <c r="CK294" s="57"/>
      <c r="CL294" s="57"/>
      <c r="CP294" s="71"/>
      <c r="CQ294" s="71"/>
      <c r="CR294" s="71"/>
      <c r="CS294" s="71"/>
      <c r="CT294" s="71"/>
      <c r="CU294" s="71"/>
      <c r="CV294" s="71"/>
      <c r="CW294" s="71"/>
      <c r="CX294" s="71"/>
      <c r="CY294" s="71"/>
      <c r="CZ294" s="71"/>
      <c r="EM294" s="57"/>
      <c r="EN294" s="57"/>
      <c r="EO294" s="57"/>
      <c r="EP294" s="57"/>
      <c r="EQ294" s="57"/>
      <c r="ER294" s="57"/>
      <c r="ES294" s="57"/>
      <c r="ET294" s="57"/>
      <c r="EU294" s="57"/>
      <c r="EV294" s="57"/>
      <c r="EW294" s="57"/>
      <c r="FG294" s="72"/>
      <c r="FH294" s="72"/>
      <c r="FL294" s="57"/>
      <c r="FX294" s="57"/>
      <c r="FY294" s="57"/>
      <c r="FZ294" s="57"/>
      <c r="GA294" s="66"/>
      <c r="GB294" s="66"/>
      <c r="GE294" s="66"/>
      <c r="GG294" s="57"/>
    </row>
    <row r="295" spans="1:189" s="56" customFormat="1" ht="18" customHeight="1" x14ac:dyDescent="0.3">
      <c r="A295" s="56" t="s">
        <v>1062</v>
      </c>
      <c r="B295" s="56" t="s">
        <v>1021</v>
      </c>
      <c r="C295" s="57">
        <v>925</v>
      </c>
      <c r="D295" s="57">
        <v>13</v>
      </c>
      <c r="E295" s="56">
        <f t="shared" si="4"/>
        <v>1198.1500000000001</v>
      </c>
      <c r="F295" s="58">
        <v>57.1</v>
      </c>
      <c r="G295" s="58"/>
      <c r="H295" s="58">
        <v>23.9</v>
      </c>
      <c r="I295" s="58">
        <v>0.67</v>
      </c>
      <c r="J295" s="58"/>
      <c r="K295" s="58">
        <v>0.1</v>
      </c>
      <c r="L295" s="58">
        <v>15.3</v>
      </c>
      <c r="M295" s="58">
        <v>2.9</v>
      </c>
      <c r="N295" s="58">
        <v>0.1</v>
      </c>
      <c r="O295" s="58"/>
      <c r="P295" s="58"/>
      <c r="Q295" s="58">
        <f>IF(100-SUM(F295:P295)&lt;0,0,100-SUM(F295:P295))</f>
        <v>0</v>
      </c>
      <c r="S295" s="58">
        <v>41.28</v>
      </c>
      <c r="T295" s="58">
        <v>1.4</v>
      </c>
      <c r="U295" s="58">
        <v>16.03</v>
      </c>
      <c r="V295" s="58">
        <v>5.28</v>
      </c>
      <c r="W295" s="58">
        <v>0.24</v>
      </c>
      <c r="X295" s="58">
        <v>16.329999999999998</v>
      </c>
      <c r="Y295" s="58">
        <v>10.5</v>
      </c>
      <c r="Z295" s="58">
        <v>2.42</v>
      </c>
      <c r="AA295" s="58">
        <v>0.38</v>
      </c>
      <c r="AB295" s="58"/>
      <c r="AD295" s="59"/>
      <c r="AE295" s="60"/>
      <c r="AF295" s="61"/>
      <c r="AG295" s="59"/>
      <c r="AH295" s="59"/>
      <c r="AI295" s="59"/>
      <c r="AJ295" s="60"/>
      <c r="AK295" s="62"/>
      <c r="AL295" s="62"/>
      <c r="AM295" s="62"/>
      <c r="AN295" s="62"/>
      <c r="AO295" s="62"/>
      <c r="AP295" s="62"/>
      <c r="AQ295" s="63"/>
      <c r="AR295" s="62"/>
      <c r="AS295" s="62"/>
      <c r="AT295" s="63"/>
      <c r="AU295" s="59"/>
      <c r="AV295" s="59"/>
      <c r="AW295" s="59"/>
      <c r="AX295" s="59"/>
      <c r="AY295" s="59"/>
      <c r="AZ295" s="59"/>
      <c r="BA295" s="60"/>
      <c r="BB295" s="64"/>
      <c r="BC295" s="64"/>
      <c r="BD295" s="59"/>
      <c r="BE295" s="59"/>
      <c r="BF295" s="59"/>
      <c r="BG295" s="59"/>
      <c r="BH295" s="59"/>
      <c r="BI295" s="59"/>
      <c r="BJ295" s="59"/>
      <c r="BK295" s="59"/>
      <c r="BL295" s="57"/>
      <c r="BM295" s="57"/>
      <c r="BN295" s="57"/>
      <c r="BO295" s="57"/>
      <c r="BP295" s="57"/>
      <c r="BQ295" s="57"/>
      <c r="BR295" s="57"/>
      <c r="BS295" s="57"/>
      <c r="BT295" s="57"/>
      <c r="BU295" s="57"/>
      <c r="BV295" s="57"/>
      <c r="BW295" s="57"/>
      <c r="BX295" s="57"/>
      <c r="CA295" s="57"/>
      <c r="CB295" s="57"/>
      <c r="CC295" s="57"/>
      <c r="CD295" s="57"/>
      <c r="CE295" s="57"/>
      <c r="CF295" s="57"/>
      <c r="CG295" s="57"/>
      <c r="CH295" s="57"/>
      <c r="CI295" s="57"/>
      <c r="CJ295" s="57"/>
      <c r="CK295" s="57"/>
      <c r="CL295" s="57"/>
      <c r="CP295" s="71"/>
      <c r="CQ295" s="71"/>
      <c r="CR295" s="71"/>
      <c r="CS295" s="71"/>
      <c r="CT295" s="71"/>
      <c r="CU295" s="71"/>
      <c r="CV295" s="71"/>
      <c r="CW295" s="71"/>
      <c r="CX295" s="71"/>
      <c r="CY295" s="71"/>
      <c r="CZ295" s="71"/>
      <c r="EM295" s="57"/>
      <c r="EN295" s="57"/>
      <c r="EO295" s="57"/>
      <c r="EP295" s="57"/>
      <c r="EQ295" s="57"/>
      <c r="ER295" s="57"/>
      <c r="ES295" s="57"/>
      <c r="ET295" s="57"/>
      <c r="EU295" s="57"/>
      <c r="EV295" s="57"/>
      <c r="EW295" s="57"/>
      <c r="FG295" s="72"/>
      <c r="FH295" s="72"/>
      <c r="FL295" s="57"/>
      <c r="FX295" s="57"/>
      <c r="FY295" s="57"/>
      <c r="FZ295" s="57"/>
      <c r="GA295" s="66"/>
      <c r="GB295" s="66"/>
      <c r="GE295" s="66"/>
      <c r="GG295" s="57"/>
    </row>
    <row r="296" spans="1:189" s="56" customFormat="1" ht="18" customHeight="1" x14ac:dyDescent="0.3">
      <c r="A296" s="56" t="s">
        <v>1062</v>
      </c>
      <c r="B296" s="56" t="s">
        <v>1021</v>
      </c>
      <c r="C296" s="57">
        <v>925</v>
      </c>
      <c r="D296" s="57">
        <v>13</v>
      </c>
      <c r="E296" s="56">
        <f t="shared" si="4"/>
        <v>1198.1500000000001</v>
      </c>
      <c r="F296" s="58">
        <v>61.3</v>
      </c>
      <c r="G296" s="58">
        <v>0.1</v>
      </c>
      <c r="H296" s="58">
        <v>23.1</v>
      </c>
      <c r="I296" s="58">
        <v>0.8600000000000001</v>
      </c>
      <c r="J296" s="58"/>
      <c r="K296" s="58">
        <v>0.1</v>
      </c>
      <c r="L296" s="58">
        <v>9.4</v>
      </c>
      <c r="M296" s="58">
        <v>4.5999999999999996</v>
      </c>
      <c r="N296" s="58">
        <v>0.5</v>
      </c>
      <c r="O296" s="58"/>
      <c r="P296" s="58"/>
      <c r="Q296" s="58">
        <f>IF(100-SUM(F296:P296)&lt;0,0,100-SUM(F296:P296))</f>
        <v>4.0000000000006253E-2</v>
      </c>
      <c r="S296" s="58">
        <v>43.43</v>
      </c>
      <c r="T296" s="58">
        <v>1.56</v>
      </c>
      <c r="U296" s="58">
        <v>17.149999999999999</v>
      </c>
      <c r="V296" s="58">
        <v>5.01</v>
      </c>
      <c r="W296" s="58">
        <v>0.24</v>
      </c>
      <c r="X296" s="58">
        <v>15.31</v>
      </c>
      <c r="Y296" s="58">
        <v>10.029999999999999</v>
      </c>
      <c r="Z296" s="58">
        <v>2.42</v>
      </c>
      <c r="AA296" s="58">
        <v>0.43</v>
      </c>
      <c r="AB296" s="58"/>
      <c r="AD296" s="59"/>
      <c r="AE296" s="60"/>
      <c r="AF296" s="61"/>
      <c r="AG296" s="59"/>
      <c r="AH296" s="59"/>
      <c r="AI296" s="59"/>
      <c r="AJ296" s="60"/>
      <c r="AK296" s="62"/>
      <c r="AL296" s="62"/>
      <c r="AM296" s="62"/>
      <c r="AN296" s="62"/>
      <c r="AO296" s="62"/>
      <c r="AP296" s="62"/>
      <c r="AQ296" s="63"/>
      <c r="AR296" s="62"/>
      <c r="AS296" s="62"/>
      <c r="AT296" s="63"/>
      <c r="AU296" s="59"/>
      <c r="AV296" s="59"/>
      <c r="AW296" s="59"/>
      <c r="AX296" s="59"/>
      <c r="AY296" s="59"/>
      <c r="AZ296" s="59"/>
      <c r="BA296" s="60"/>
      <c r="BB296" s="64"/>
      <c r="BC296" s="64"/>
      <c r="BD296" s="59"/>
      <c r="BE296" s="59"/>
      <c r="BF296" s="59"/>
      <c r="BG296" s="59"/>
      <c r="BH296" s="59"/>
      <c r="BI296" s="59"/>
      <c r="BJ296" s="59"/>
      <c r="BK296" s="59"/>
      <c r="BL296" s="57"/>
      <c r="BM296" s="57"/>
      <c r="BN296" s="57"/>
      <c r="BO296" s="57"/>
      <c r="BP296" s="57"/>
      <c r="BQ296" s="57"/>
      <c r="BR296" s="57"/>
      <c r="BS296" s="57"/>
      <c r="BT296" s="57"/>
      <c r="BU296" s="57"/>
      <c r="BV296" s="57"/>
      <c r="BW296" s="57"/>
      <c r="BX296" s="57"/>
      <c r="CA296" s="57"/>
      <c r="CB296" s="57"/>
      <c r="CC296" s="57"/>
      <c r="CD296" s="57"/>
      <c r="CE296" s="57"/>
      <c r="CF296" s="57"/>
      <c r="CG296" s="57"/>
      <c r="CH296" s="57"/>
      <c r="CI296" s="57"/>
      <c r="CJ296" s="57"/>
      <c r="CK296" s="57"/>
      <c r="CL296" s="57"/>
      <c r="CP296" s="71"/>
      <c r="CQ296" s="71"/>
      <c r="CR296" s="71"/>
      <c r="CS296" s="71"/>
      <c r="CT296" s="71"/>
      <c r="CU296" s="71"/>
      <c r="CV296" s="71"/>
      <c r="CW296" s="71"/>
      <c r="CX296" s="71"/>
      <c r="CY296" s="71"/>
      <c r="CZ296" s="71"/>
      <c r="EM296" s="57"/>
      <c r="EN296" s="57"/>
      <c r="EO296" s="57"/>
      <c r="EP296" s="57"/>
      <c r="EQ296" s="57"/>
      <c r="ER296" s="57"/>
      <c r="ES296" s="57"/>
      <c r="ET296" s="57"/>
      <c r="EU296" s="57"/>
      <c r="EV296" s="57"/>
      <c r="EW296" s="57"/>
      <c r="FG296" s="72"/>
      <c r="FH296" s="72"/>
      <c r="FL296" s="57"/>
      <c r="FX296" s="57"/>
      <c r="FY296" s="57"/>
      <c r="FZ296" s="57"/>
      <c r="GA296" s="66"/>
      <c r="GB296" s="66"/>
      <c r="GE296" s="66"/>
      <c r="GG296" s="57"/>
    </row>
    <row r="297" spans="1:189" s="56" customFormat="1" ht="18" customHeight="1" x14ac:dyDescent="0.3">
      <c r="A297" s="56" t="s">
        <v>1062</v>
      </c>
      <c r="B297" s="56" t="s">
        <v>1021</v>
      </c>
      <c r="C297" s="57">
        <v>925</v>
      </c>
      <c r="D297" s="57">
        <v>13</v>
      </c>
      <c r="E297" s="56">
        <f t="shared" si="4"/>
        <v>1198.1500000000001</v>
      </c>
      <c r="F297" s="58">
        <v>64</v>
      </c>
      <c r="G297" s="58">
        <v>0.1</v>
      </c>
      <c r="H297" s="58">
        <v>21.1</v>
      </c>
      <c r="I297" s="58">
        <v>0.96</v>
      </c>
      <c r="J297" s="58"/>
      <c r="K297" s="58">
        <v>0.3</v>
      </c>
      <c r="L297" s="58">
        <v>9.1</v>
      </c>
      <c r="M297" s="58">
        <v>4</v>
      </c>
      <c r="N297" s="58">
        <v>0.5</v>
      </c>
      <c r="O297" s="58"/>
      <c r="P297" s="58"/>
      <c r="Q297" s="58">
        <f>IF(100-SUM(F297:P297)&lt;0,0,100-SUM(F297:P297))</f>
        <v>0</v>
      </c>
      <c r="S297" s="58">
        <v>43.04</v>
      </c>
      <c r="T297" s="58">
        <v>1.03</v>
      </c>
      <c r="U297" s="58">
        <v>17.09</v>
      </c>
      <c r="V297" s="58">
        <v>5.05</v>
      </c>
      <c r="W297" s="58">
        <v>0.15</v>
      </c>
      <c r="X297" s="58">
        <v>16.059999999999999</v>
      </c>
      <c r="Y297" s="58">
        <v>9.2899999999999991</v>
      </c>
      <c r="Z297" s="58">
        <v>2.2400000000000002</v>
      </c>
      <c r="AA297" s="58">
        <v>0.43</v>
      </c>
      <c r="AB297" s="58"/>
      <c r="AD297" s="59"/>
      <c r="AE297" s="60"/>
      <c r="AF297" s="61"/>
      <c r="AG297" s="59"/>
      <c r="AH297" s="59"/>
      <c r="AI297" s="59"/>
      <c r="AJ297" s="60"/>
      <c r="AK297" s="62"/>
      <c r="AL297" s="62"/>
      <c r="AM297" s="62"/>
      <c r="AN297" s="62"/>
      <c r="AO297" s="62"/>
      <c r="AP297" s="62"/>
      <c r="AQ297" s="63"/>
      <c r="AR297" s="62"/>
      <c r="AS297" s="62"/>
      <c r="AT297" s="63"/>
      <c r="AU297" s="59"/>
      <c r="AV297" s="59"/>
      <c r="AW297" s="59"/>
      <c r="AX297" s="59"/>
      <c r="AY297" s="59"/>
      <c r="AZ297" s="59"/>
      <c r="BA297" s="60"/>
      <c r="BB297" s="64"/>
      <c r="BC297" s="64"/>
      <c r="BD297" s="59"/>
      <c r="BE297" s="59"/>
      <c r="BF297" s="59"/>
      <c r="BG297" s="59"/>
      <c r="BH297" s="59"/>
      <c r="BI297" s="59"/>
      <c r="BJ297" s="59"/>
      <c r="BK297" s="59"/>
      <c r="BL297" s="57"/>
      <c r="BM297" s="57"/>
      <c r="BN297" s="57"/>
      <c r="BO297" s="57"/>
      <c r="BP297" s="57"/>
      <c r="BQ297" s="57"/>
      <c r="BR297" s="57"/>
      <c r="BS297" s="57"/>
      <c r="BT297" s="57"/>
      <c r="BU297" s="57"/>
      <c r="BV297" s="57"/>
      <c r="BW297" s="57"/>
      <c r="BX297" s="57"/>
      <c r="CA297" s="57"/>
      <c r="CB297" s="57"/>
      <c r="CC297" s="57"/>
      <c r="CD297" s="57"/>
      <c r="CE297" s="57"/>
      <c r="CF297" s="57"/>
      <c r="CG297" s="57"/>
      <c r="CH297" s="57"/>
      <c r="CI297" s="57"/>
      <c r="CJ297" s="57"/>
      <c r="CK297" s="57"/>
      <c r="CL297" s="57"/>
      <c r="CP297" s="71"/>
      <c r="CQ297" s="71"/>
      <c r="CR297" s="71"/>
      <c r="CS297" s="71"/>
      <c r="CT297" s="71"/>
      <c r="CU297" s="71"/>
      <c r="CV297" s="71"/>
      <c r="CW297" s="71"/>
      <c r="CX297" s="71"/>
      <c r="CY297" s="71"/>
      <c r="CZ297" s="71"/>
      <c r="EM297" s="57"/>
      <c r="EN297" s="57"/>
      <c r="EO297" s="57"/>
      <c r="EP297" s="57"/>
      <c r="EQ297" s="57"/>
      <c r="ER297" s="57"/>
      <c r="ES297" s="57"/>
      <c r="ET297" s="57"/>
      <c r="EU297" s="57"/>
      <c r="EV297" s="57"/>
      <c r="EW297" s="57"/>
      <c r="FG297" s="72"/>
      <c r="FH297" s="72"/>
      <c r="FL297" s="57"/>
      <c r="FX297" s="57"/>
      <c r="FY297" s="57"/>
      <c r="FZ297" s="57"/>
      <c r="GA297" s="66"/>
      <c r="GB297" s="66"/>
      <c r="GE297" s="66"/>
      <c r="GG297" s="57"/>
    </row>
    <row r="298" spans="1:189" s="56" customFormat="1" ht="18" customHeight="1" x14ac:dyDescent="0.3">
      <c r="A298" s="56" t="s">
        <v>1062</v>
      </c>
      <c r="B298" s="56" t="s">
        <v>1021</v>
      </c>
      <c r="C298" s="57">
        <v>925</v>
      </c>
      <c r="D298" s="57">
        <v>13</v>
      </c>
      <c r="E298" s="56">
        <f t="shared" si="4"/>
        <v>1198.1500000000001</v>
      </c>
      <c r="F298" s="58">
        <v>62.8</v>
      </c>
      <c r="G298" s="58">
        <v>0.8</v>
      </c>
      <c r="H298" s="58">
        <v>23.1</v>
      </c>
      <c r="I298" s="58">
        <v>2.1</v>
      </c>
      <c r="J298" s="58"/>
      <c r="K298" s="58">
        <v>0.9</v>
      </c>
      <c r="L298" s="58">
        <v>9.3000000000000007</v>
      </c>
      <c r="M298" s="58">
        <v>0.3</v>
      </c>
      <c r="N298" s="58">
        <v>0.5</v>
      </c>
      <c r="O298" s="58"/>
      <c r="P298" s="58"/>
      <c r="Q298" s="58">
        <f>IF(100-SUM(F298:P298)&lt;0,0,100-SUM(F298:P298))</f>
        <v>0.20000000000001705</v>
      </c>
      <c r="S298" s="58">
        <v>41.73</v>
      </c>
      <c r="T298" s="58">
        <v>1.33</v>
      </c>
      <c r="U298" s="58">
        <v>17.37</v>
      </c>
      <c r="V298" s="58">
        <v>5.67</v>
      </c>
      <c r="W298" s="58">
        <v>0.21</v>
      </c>
      <c r="X298" s="58">
        <v>15.08</v>
      </c>
      <c r="Y298" s="58">
        <v>10.72</v>
      </c>
      <c r="Z298" s="58">
        <v>2.4900000000000002</v>
      </c>
      <c r="AA298" s="58">
        <v>0.44</v>
      </c>
      <c r="AB298" s="58"/>
      <c r="AD298" s="59"/>
      <c r="AE298" s="60"/>
      <c r="AF298" s="61"/>
      <c r="AG298" s="59"/>
      <c r="AH298" s="59"/>
      <c r="AI298" s="59"/>
      <c r="AJ298" s="60"/>
      <c r="AK298" s="62"/>
      <c r="AL298" s="62"/>
      <c r="AM298" s="62"/>
      <c r="AN298" s="62"/>
      <c r="AO298" s="62"/>
      <c r="AP298" s="62"/>
      <c r="AQ298" s="63"/>
      <c r="AR298" s="62"/>
      <c r="AS298" s="62"/>
      <c r="AT298" s="63"/>
      <c r="AU298" s="59"/>
      <c r="AV298" s="59"/>
      <c r="AW298" s="59"/>
      <c r="AX298" s="59"/>
      <c r="AY298" s="59"/>
      <c r="AZ298" s="59"/>
      <c r="BA298" s="60"/>
      <c r="BB298" s="64"/>
      <c r="BC298" s="64"/>
      <c r="BD298" s="59"/>
      <c r="BE298" s="59"/>
      <c r="BF298" s="59"/>
      <c r="BG298" s="59"/>
      <c r="BH298" s="59"/>
      <c r="BI298" s="59"/>
      <c r="BJ298" s="59"/>
      <c r="BK298" s="59"/>
      <c r="BL298" s="57"/>
      <c r="BM298" s="57"/>
      <c r="BN298" s="57"/>
      <c r="BO298" s="57"/>
      <c r="BP298" s="57"/>
      <c r="BQ298" s="57"/>
      <c r="BR298" s="57"/>
      <c r="BS298" s="57"/>
      <c r="BT298" s="57"/>
      <c r="BU298" s="57"/>
      <c r="BV298" s="57"/>
      <c r="BW298" s="57"/>
      <c r="BX298" s="57"/>
      <c r="CA298" s="57"/>
      <c r="CB298" s="57"/>
      <c r="CC298" s="57"/>
      <c r="CD298" s="57"/>
      <c r="CE298" s="57"/>
      <c r="CF298" s="57"/>
      <c r="CG298" s="57"/>
      <c r="CH298" s="57"/>
      <c r="CI298" s="57"/>
      <c r="CJ298" s="57"/>
      <c r="CK298" s="57"/>
      <c r="CL298" s="57"/>
      <c r="CP298" s="71"/>
      <c r="CQ298" s="71"/>
      <c r="CR298" s="71"/>
      <c r="CS298" s="71"/>
      <c r="CT298" s="71"/>
      <c r="CU298" s="71"/>
      <c r="CV298" s="71"/>
      <c r="CW298" s="71"/>
      <c r="CX298" s="71"/>
      <c r="CY298" s="71"/>
      <c r="CZ298" s="71"/>
      <c r="EM298" s="57"/>
      <c r="EN298" s="57"/>
      <c r="EO298" s="57"/>
      <c r="EP298" s="57"/>
      <c r="EQ298" s="57"/>
      <c r="ER298" s="57"/>
      <c r="ES298" s="57"/>
      <c r="ET298" s="57"/>
      <c r="EU298" s="57"/>
      <c r="EV298" s="57"/>
      <c r="EW298" s="57"/>
      <c r="FG298" s="72"/>
      <c r="FH298" s="72"/>
      <c r="FL298" s="57"/>
      <c r="FX298" s="57"/>
      <c r="FY298" s="57"/>
      <c r="FZ298" s="57"/>
      <c r="GA298" s="66"/>
      <c r="GB298" s="66"/>
      <c r="GE298" s="66"/>
      <c r="GG298" s="57"/>
    </row>
    <row r="299" spans="1:189" s="56" customFormat="1" ht="18" customHeight="1" x14ac:dyDescent="0.3">
      <c r="A299" s="56" t="s">
        <v>1062</v>
      </c>
      <c r="B299" s="56" t="s">
        <v>1021</v>
      </c>
      <c r="C299" s="57">
        <v>925</v>
      </c>
      <c r="D299" s="57">
        <v>13</v>
      </c>
      <c r="E299" s="56">
        <f t="shared" si="4"/>
        <v>1198.1500000000001</v>
      </c>
      <c r="F299" s="58">
        <v>61.8</v>
      </c>
      <c r="G299" s="58">
        <v>0.7</v>
      </c>
      <c r="H299" s="58">
        <v>19</v>
      </c>
      <c r="I299" s="58">
        <v>3.4400000000000004</v>
      </c>
      <c r="J299" s="58">
        <v>0</v>
      </c>
      <c r="K299" s="58">
        <v>3.3</v>
      </c>
      <c r="L299" s="58">
        <v>7.6</v>
      </c>
      <c r="M299" s="58">
        <v>3</v>
      </c>
      <c r="N299" s="58">
        <v>1.1000000000000001</v>
      </c>
      <c r="O299" s="58"/>
      <c r="P299" s="58"/>
      <c r="Q299" s="58">
        <f>IF(100-SUM(F299:P299)&lt;0,0,100-SUM(F299:P299))</f>
        <v>6.0000000000016485E-2</v>
      </c>
      <c r="S299" s="58">
        <v>41.24</v>
      </c>
      <c r="T299" s="58">
        <v>1.03</v>
      </c>
      <c r="U299" s="58">
        <v>16.100000000000001</v>
      </c>
      <c r="V299" s="58">
        <v>5.58</v>
      </c>
      <c r="W299" s="58">
        <v>0.27</v>
      </c>
      <c r="X299" s="58">
        <v>17.63</v>
      </c>
      <c r="Y299" s="58">
        <v>11.04</v>
      </c>
      <c r="Z299" s="58">
        <v>2.4</v>
      </c>
      <c r="AA299" s="58">
        <v>0.37</v>
      </c>
      <c r="AB299" s="58"/>
      <c r="AD299" s="59"/>
      <c r="AE299" s="60"/>
      <c r="AF299" s="61"/>
      <c r="AG299" s="59"/>
      <c r="AH299" s="59"/>
      <c r="AI299" s="59"/>
      <c r="AJ299" s="60"/>
      <c r="AK299" s="62"/>
      <c r="AL299" s="62"/>
      <c r="AM299" s="62"/>
      <c r="AN299" s="62"/>
      <c r="AO299" s="62"/>
      <c r="AP299" s="62"/>
      <c r="AQ299" s="63"/>
      <c r="AR299" s="62"/>
      <c r="AS299" s="62"/>
      <c r="AT299" s="63"/>
      <c r="AU299" s="59"/>
      <c r="AV299" s="59"/>
      <c r="AW299" s="59"/>
      <c r="AX299" s="59"/>
      <c r="AY299" s="59"/>
      <c r="AZ299" s="59"/>
      <c r="BA299" s="60"/>
      <c r="BB299" s="64"/>
      <c r="BC299" s="64"/>
      <c r="BD299" s="59"/>
      <c r="BE299" s="59"/>
      <c r="BF299" s="59"/>
      <c r="BG299" s="59"/>
      <c r="BH299" s="59"/>
      <c r="BI299" s="59"/>
      <c r="BJ299" s="59"/>
      <c r="BK299" s="59"/>
      <c r="BL299" s="57"/>
      <c r="BM299" s="57"/>
      <c r="BN299" s="57"/>
      <c r="BO299" s="57"/>
      <c r="BP299" s="57"/>
      <c r="BQ299" s="57"/>
      <c r="BR299" s="57"/>
      <c r="BS299" s="57"/>
      <c r="BT299" s="57"/>
      <c r="BU299" s="57"/>
      <c r="BV299" s="57"/>
      <c r="BW299" s="57"/>
      <c r="BX299" s="57"/>
      <c r="CA299" s="57"/>
      <c r="CB299" s="57"/>
      <c r="CC299" s="57"/>
      <c r="CD299" s="57"/>
      <c r="CE299" s="57"/>
      <c r="CF299" s="57"/>
      <c r="CG299" s="57"/>
      <c r="CH299" s="57"/>
      <c r="CI299" s="57"/>
      <c r="CJ299" s="57"/>
      <c r="CK299" s="57"/>
      <c r="CL299" s="57"/>
      <c r="CP299" s="71"/>
      <c r="CQ299" s="71"/>
      <c r="CR299" s="71"/>
      <c r="CS299" s="71"/>
      <c r="CT299" s="71"/>
      <c r="CU299" s="71"/>
      <c r="CV299" s="71"/>
      <c r="CW299" s="71"/>
      <c r="CX299" s="71"/>
      <c r="CY299" s="71"/>
      <c r="CZ299" s="71"/>
      <c r="EM299" s="57"/>
      <c r="EN299" s="57"/>
      <c r="EO299" s="57"/>
      <c r="EP299" s="57"/>
      <c r="EQ299" s="57"/>
      <c r="ER299" s="57"/>
      <c r="ES299" s="57"/>
      <c r="ET299" s="57"/>
      <c r="EU299" s="57"/>
      <c r="EV299" s="57"/>
      <c r="EW299" s="57"/>
      <c r="FG299" s="72"/>
      <c r="FH299" s="72"/>
      <c r="FL299" s="57"/>
      <c r="FX299" s="57"/>
      <c r="FY299" s="57"/>
      <c r="FZ299" s="57"/>
      <c r="GA299" s="66"/>
      <c r="GB299" s="66"/>
      <c r="GE299" s="66"/>
      <c r="GG299" s="57"/>
    </row>
    <row r="300" spans="1:189" s="56" customFormat="1" ht="18" customHeight="1" x14ac:dyDescent="0.3">
      <c r="A300" s="56" t="s">
        <v>1062</v>
      </c>
      <c r="B300" s="56" t="s">
        <v>1021</v>
      </c>
      <c r="C300" s="57">
        <v>940</v>
      </c>
      <c r="D300" s="57">
        <v>13</v>
      </c>
      <c r="E300" s="56">
        <f t="shared" si="4"/>
        <v>1213.1500000000001</v>
      </c>
      <c r="F300" s="58">
        <v>66.599999999999994</v>
      </c>
      <c r="G300" s="58">
        <v>0.6</v>
      </c>
      <c r="H300" s="58">
        <v>20.8</v>
      </c>
      <c r="I300" s="58">
        <v>2.2000000000000002</v>
      </c>
      <c r="J300" s="58"/>
      <c r="K300" s="58">
        <v>1.6</v>
      </c>
      <c r="L300" s="58">
        <v>7.1</v>
      </c>
      <c r="M300" s="58">
        <v>0.5</v>
      </c>
      <c r="N300" s="58">
        <v>0.5</v>
      </c>
      <c r="O300" s="58"/>
      <c r="P300" s="58"/>
      <c r="Q300" s="58">
        <f>IF(100-SUM(F300:P300)&lt;0,0,100-SUM(F300:P300))</f>
        <v>0.10000000000002274</v>
      </c>
      <c r="S300" s="58">
        <v>40.47</v>
      </c>
      <c r="T300" s="58">
        <v>0.83</v>
      </c>
      <c r="U300" s="58">
        <v>15.25</v>
      </c>
      <c r="V300" s="58">
        <v>6.88</v>
      </c>
      <c r="W300" s="58">
        <v>0.14000000000000001</v>
      </c>
      <c r="X300" s="58">
        <v>14.69</v>
      </c>
      <c r="Y300" s="58">
        <v>11.12</v>
      </c>
      <c r="Z300" s="58">
        <v>2</v>
      </c>
      <c r="AA300" s="58">
        <v>0.4</v>
      </c>
      <c r="AB300" s="58"/>
      <c r="AD300" s="59"/>
      <c r="AE300" s="60"/>
      <c r="AF300" s="61"/>
      <c r="AG300" s="59"/>
      <c r="AH300" s="59"/>
      <c r="AI300" s="59"/>
      <c r="AJ300" s="60"/>
      <c r="AK300" s="62"/>
      <c r="AL300" s="62"/>
      <c r="AM300" s="62"/>
      <c r="AN300" s="62"/>
      <c r="AO300" s="62"/>
      <c r="AP300" s="62"/>
      <c r="AQ300" s="63"/>
      <c r="AR300" s="62"/>
      <c r="AS300" s="62"/>
      <c r="AT300" s="63"/>
      <c r="AU300" s="59"/>
      <c r="AV300" s="59"/>
      <c r="AW300" s="59"/>
      <c r="AX300" s="59"/>
      <c r="AY300" s="59"/>
      <c r="AZ300" s="59"/>
      <c r="BA300" s="60"/>
      <c r="BB300" s="64"/>
      <c r="BC300" s="64"/>
      <c r="BD300" s="59"/>
      <c r="BE300" s="59"/>
      <c r="BF300" s="59"/>
      <c r="BG300" s="59"/>
      <c r="BH300" s="59"/>
      <c r="BI300" s="59"/>
      <c r="BJ300" s="59"/>
      <c r="BK300" s="59"/>
      <c r="BL300" s="57"/>
      <c r="BM300" s="57"/>
      <c r="BN300" s="57"/>
      <c r="BO300" s="57"/>
      <c r="BP300" s="57"/>
      <c r="BQ300" s="57"/>
      <c r="BR300" s="57"/>
      <c r="BS300" s="57"/>
      <c r="BT300" s="57"/>
      <c r="BU300" s="57"/>
      <c r="BV300" s="57"/>
      <c r="BW300" s="57"/>
      <c r="BX300" s="57"/>
      <c r="CA300" s="57"/>
      <c r="CB300" s="57"/>
      <c r="CC300" s="57"/>
      <c r="CD300" s="57"/>
      <c r="CE300" s="57"/>
      <c r="CF300" s="57"/>
      <c r="CG300" s="57"/>
      <c r="CH300" s="57"/>
      <c r="CI300" s="57"/>
      <c r="CJ300" s="57"/>
      <c r="CK300" s="57"/>
      <c r="CL300" s="57"/>
      <c r="CP300" s="71"/>
      <c r="CQ300" s="71"/>
      <c r="CR300" s="71"/>
      <c r="CS300" s="71"/>
      <c r="CT300" s="71"/>
      <c r="CU300" s="71"/>
      <c r="CV300" s="71"/>
      <c r="CW300" s="71"/>
      <c r="CX300" s="71"/>
      <c r="CY300" s="71"/>
      <c r="CZ300" s="71"/>
      <c r="EM300" s="57"/>
      <c r="EN300" s="57"/>
      <c r="EO300" s="57"/>
      <c r="EP300" s="57"/>
      <c r="EQ300" s="57"/>
      <c r="ER300" s="57"/>
      <c r="ES300" s="57"/>
      <c r="ET300" s="57"/>
      <c r="EU300" s="57"/>
      <c r="EV300" s="57"/>
      <c r="EW300" s="57"/>
      <c r="FG300" s="72"/>
      <c r="FH300" s="72"/>
      <c r="FL300" s="57"/>
      <c r="FX300" s="57"/>
      <c r="FY300" s="57"/>
      <c r="FZ300" s="57"/>
      <c r="GA300" s="66"/>
      <c r="GB300" s="66"/>
      <c r="GE300" s="66"/>
      <c r="GG300" s="57"/>
    </row>
    <row r="301" spans="1:189" s="56" customFormat="1" ht="18" customHeight="1" x14ac:dyDescent="0.3">
      <c r="A301" s="56" t="s">
        <v>1062</v>
      </c>
      <c r="B301" s="56" t="s">
        <v>1021</v>
      </c>
      <c r="C301" s="57">
        <v>940</v>
      </c>
      <c r="D301" s="57">
        <v>13</v>
      </c>
      <c r="E301" s="56">
        <f t="shared" si="4"/>
        <v>1213.1500000000001</v>
      </c>
      <c r="F301" s="58">
        <v>59.5</v>
      </c>
      <c r="G301" s="58">
        <v>1.2</v>
      </c>
      <c r="H301" s="58">
        <v>20.2</v>
      </c>
      <c r="I301" s="58">
        <v>4.49</v>
      </c>
      <c r="J301" s="58">
        <v>0.1</v>
      </c>
      <c r="K301" s="58">
        <v>5</v>
      </c>
      <c r="L301" s="58">
        <v>7.5</v>
      </c>
      <c r="M301" s="58">
        <v>0.9</v>
      </c>
      <c r="N301" s="58">
        <v>0.9</v>
      </c>
      <c r="O301" s="58"/>
      <c r="P301" s="58"/>
      <c r="Q301" s="58">
        <f>IF(100-SUM(F301:P301)&lt;0,0,100-SUM(F301:P301))</f>
        <v>0.20999999999999375</v>
      </c>
      <c r="S301" s="58">
        <v>41.41</v>
      </c>
      <c r="T301" s="58">
        <v>1.1100000000000001</v>
      </c>
      <c r="U301" s="58">
        <v>14.61</v>
      </c>
      <c r="V301" s="58">
        <v>6.87</v>
      </c>
      <c r="W301" s="58">
        <v>0.21</v>
      </c>
      <c r="X301" s="58">
        <v>14.65</v>
      </c>
      <c r="Y301" s="58">
        <v>10.18</v>
      </c>
      <c r="Z301" s="58">
        <v>2.04</v>
      </c>
      <c r="AA301" s="58">
        <v>0.47</v>
      </c>
      <c r="AB301" s="58"/>
      <c r="AD301" s="59"/>
      <c r="AE301" s="60"/>
      <c r="AF301" s="61"/>
      <c r="AG301" s="59"/>
      <c r="AH301" s="59"/>
      <c r="AI301" s="59"/>
      <c r="AJ301" s="60"/>
      <c r="AK301" s="62"/>
      <c r="AL301" s="62"/>
      <c r="AM301" s="62"/>
      <c r="AN301" s="62"/>
      <c r="AO301" s="62"/>
      <c r="AP301" s="62"/>
      <c r="AQ301" s="63"/>
      <c r="AR301" s="62"/>
      <c r="AS301" s="62"/>
      <c r="AT301" s="63"/>
      <c r="AU301" s="59"/>
      <c r="AV301" s="59"/>
      <c r="AW301" s="59"/>
      <c r="AX301" s="59"/>
      <c r="AY301" s="59"/>
      <c r="AZ301" s="59"/>
      <c r="BA301" s="60"/>
      <c r="BB301" s="64"/>
      <c r="BC301" s="64"/>
      <c r="BD301" s="59"/>
      <c r="BE301" s="59"/>
      <c r="BF301" s="59"/>
      <c r="BG301" s="59"/>
      <c r="BH301" s="59"/>
      <c r="BI301" s="59"/>
      <c r="BJ301" s="59"/>
      <c r="BK301" s="59"/>
      <c r="BL301" s="57"/>
      <c r="BM301" s="57"/>
      <c r="BN301" s="57"/>
      <c r="BO301" s="57"/>
      <c r="BP301" s="57"/>
      <c r="BQ301" s="57"/>
      <c r="BR301" s="57"/>
      <c r="BS301" s="57"/>
      <c r="BT301" s="57"/>
      <c r="BU301" s="57"/>
      <c r="BV301" s="57"/>
      <c r="BW301" s="57"/>
      <c r="BX301" s="57"/>
      <c r="CA301" s="57"/>
      <c r="CB301" s="57"/>
      <c r="CC301" s="57"/>
      <c r="CD301" s="57"/>
      <c r="CE301" s="57"/>
      <c r="CF301" s="57"/>
      <c r="CG301" s="57"/>
      <c r="CH301" s="57"/>
      <c r="CI301" s="57"/>
      <c r="CJ301" s="57"/>
      <c r="CK301" s="57"/>
      <c r="CL301" s="57"/>
      <c r="CP301" s="71"/>
      <c r="CQ301" s="71"/>
      <c r="CR301" s="71"/>
      <c r="CS301" s="71"/>
      <c r="CT301" s="71"/>
      <c r="CU301" s="71"/>
      <c r="CV301" s="71"/>
      <c r="CW301" s="71"/>
      <c r="CX301" s="71"/>
      <c r="CY301" s="71"/>
      <c r="CZ301" s="71"/>
      <c r="EM301" s="57"/>
      <c r="EN301" s="57"/>
      <c r="EO301" s="57"/>
      <c r="EP301" s="57"/>
      <c r="EQ301" s="57"/>
      <c r="ER301" s="57"/>
      <c r="ES301" s="57"/>
      <c r="ET301" s="57"/>
      <c r="EU301" s="57"/>
      <c r="EV301" s="57"/>
      <c r="EW301" s="57"/>
      <c r="FG301" s="72"/>
      <c r="FH301" s="72"/>
      <c r="FL301" s="57"/>
      <c r="FX301" s="57"/>
      <c r="FY301" s="57"/>
      <c r="FZ301" s="57"/>
      <c r="GA301" s="66"/>
      <c r="GB301" s="66"/>
      <c r="GE301" s="66"/>
      <c r="GG301" s="57"/>
    </row>
    <row r="302" spans="1:189" s="56" customFormat="1" ht="18" customHeight="1" x14ac:dyDescent="0.3">
      <c r="A302" s="56" t="s">
        <v>1062</v>
      </c>
      <c r="B302" s="56" t="s">
        <v>1021</v>
      </c>
      <c r="C302" s="57">
        <v>960</v>
      </c>
      <c r="D302" s="57">
        <v>13</v>
      </c>
      <c r="E302" s="56">
        <f t="shared" si="4"/>
        <v>1233.1500000000001</v>
      </c>
      <c r="F302" s="58">
        <v>60.4</v>
      </c>
      <c r="G302" s="58">
        <v>1.3</v>
      </c>
      <c r="H302" s="58">
        <v>20.7</v>
      </c>
      <c r="I302" s="58">
        <v>4.49</v>
      </c>
      <c r="J302" s="58">
        <v>0.1</v>
      </c>
      <c r="K302" s="58">
        <v>3.6</v>
      </c>
      <c r="L302" s="58">
        <v>7.5</v>
      </c>
      <c r="M302" s="58">
        <v>0.9</v>
      </c>
      <c r="N302" s="58">
        <v>0.9</v>
      </c>
      <c r="O302" s="58"/>
      <c r="P302" s="58"/>
      <c r="Q302" s="58">
        <f>IF(100-SUM(F302:P302)&lt;0,0,100-SUM(F302:P302))</f>
        <v>0.11000000000001364</v>
      </c>
      <c r="S302" s="58">
        <v>45</v>
      </c>
      <c r="T302" s="58">
        <v>1.37</v>
      </c>
      <c r="U302" s="58">
        <v>12.27</v>
      </c>
      <c r="V302" s="58">
        <v>3.81</v>
      </c>
      <c r="W302" s="58">
        <v>0.19</v>
      </c>
      <c r="X302" s="58">
        <v>17.690000000000001</v>
      </c>
      <c r="Y302" s="58">
        <v>11.41</v>
      </c>
      <c r="Z302" s="58">
        <v>2</v>
      </c>
      <c r="AA302" s="58">
        <v>0.38</v>
      </c>
      <c r="AB302" s="58"/>
      <c r="AD302" s="59"/>
      <c r="AE302" s="60"/>
      <c r="AF302" s="61"/>
      <c r="AG302" s="59"/>
      <c r="AH302" s="59"/>
      <c r="AI302" s="59"/>
      <c r="AJ302" s="60"/>
      <c r="AK302" s="62"/>
      <c r="AL302" s="62"/>
      <c r="AM302" s="62"/>
      <c r="AN302" s="62"/>
      <c r="AO302" s="62"/>
      <c r="AP302" s="62"/>
      <c r="AQ302" s="63"/>
      <c r="AR302" s="62"/>
      <c r="AS302" s="62"/>
      <c r="AT302" s="63"/>
      <c r="AU302" s="59"/>
      <c r="AV302" s="59"/>
      <c r="AW302" s="59"/>
      <c r="AX302" s="59"/>
      <c r="AY302" s="59"/>
      <c r="AZ302" s="59"/>
      <c r="BA302" s="60"/>
      <c r="BB302" s="64"/>
      <c r="BC302" s="64"/>
      <c r="BD302" s="59"/>
      <c r="BE302" s="59"/>
      <c r="BF302" s="59"/>
      <c r="BG302" s="59"/>
      <c r="BH302" s="59"/>
      <c r="BI302" s="59"/>
      <c r="BJ302" s="59"/>
      <c r="BK302" s="59"/>
      <c r="BL302" s="57"/>
      <c r="BM302" s="57"/>
      <c r="BN302" s="57"/>
      <c r="BO302" s="57"/>
      <c r="BP302" s="57"/>
      <c r="BQ302" s="57"/>
      <c r="BR302" s="57"/>
      <c r="BS302" s="57"/>
      <c r="BT302" s="57"/>
      <c r="BU302" s="57"/>
      <c r="BV302" s="57"/>
      <c r="BW302" s="57"/>
      <c r="BX302" s="57"/>
      <c r="CA302" s="57"/>
      <c r="CB302" s="57"/>
      <c r="CC302" s="57"/>
      <c r="CD302" s="57"/>
      <c r="CE302" s="57"/>
      <c r="CF302" s="57"/>
      <c r="CG302" s="57"/>
      <c r="CH302" s="57"/>
      <c r="CI302" s="57"/>
      <c r="CJ302" s="57"/>
      <c r="CK302" s="57"/>
      <c r="CL302" s="57"/>
      <c r="CP302" s="71"/>
      <c r="CQ302" s="71"/>
      <c r="CR302" s="71"/>
      <c r="CS302" s="71"/>
      <c r="CT302" s="71"/>
      <c r="CU302" s="71"/>
      <c r="CV302" s="71"/>
      <c r="CW302" s="71"/>
      <c r="CX302" s="71"/>
      <c r="CY302" s="71"/>
      <c r="CZ302" s="71"/>
      <c r="EM302" s="57"/>
      <c r="EN302" s="57"/>
      <c r="EO302" s="57"/>
      <c r="EP302" s="57"/>
      <c r="EQ302" s="57"/>
      <c r="ER302" s="57"/>
      <c r="ES302" s="57"/>
      <c r="ET302" s="57"/>
      <c r="EU302" s="57"/>
      <c r="EV302" s="57"/>
      <c r="EW302" s="57"/>
      <c r="FG302" s="72"/>
      <c r="FH302" s="72"/>
      <c r="FL302" s="57"/>
      <c r="FX302" s="57"/>
      <c r="FY302" s="57"/>
      <c r="FZ302" s="57"/>
      <c r="GA302" s="66"/>
      <c r="GB302" s="66"/>
      <c r="GE302" s="66"/>
      <c r="GG302" s="57"/>
    </row>
    <row r="303" spans="1:189" s="56" customFormat="1" ht="18" customHeight="1" x14ac:dyDescent="0.3">
      <c r="A303" s="56" t="s">
        <v>1062</v>
      </c>
      <c r="B303" s="56" t="s">
        <v>1021</v>
      </c>
      <c r="C303" s="57">
        <v>985</v>
      </c>
      <c r="D303" s="57">
        <v>13</v>
      </c>
      <c r="E303" s="56">
        <f t="shared" si="4"/>
        <v>1258.1500000000001</v>
      </c>
      <c r="F303" s="58">
        <v>66.2</v>
      </c>
      <c r="G303" s="58">
        <v>1.2</v>
      </c>
      <c r="H303" s="58">
        <v>20.399999999999999</v>
      </c>
      <c r="I303" s="58">
        <v>3.0700000000000003</v>
      </c>
      <c r="J303" s="58"/>
      <c r="K303" s="58">
        <v>1.6</v>
      </c>
      <c r="L303" s="58">
        <v>4.4000000000000004</v>
      </c>
      <c r="M303" s="58">
        <v>1.1000000000000001</v>
      </c>
      <c r="N303" s="58">
        <v>1</v>
      </c>
      <c r="O303" s="58"/>
      <c r="P303" s="58"/>
      <c r="Q303" s="58">
        <f>IF(100-SUM(F303:P303)&lt;0,0,100-SUM(F303:P303))</f>
        <v>1.0300000000000011</v>
      </c>
      <c r="S303" s="58">
        <v>43.67</v>
      </c>
      <c r="T303" s="58">
        <v>2.08</v>
      </c>
      <c r="U303" s="58">
        <v>11.93</v>
      </c>
      <c r="V303" s="58">
        <v>4.93</v>
      </c>
      <c r="W303" s="58">
        <v>0.31</v>
      </c>
      <c r="X303" s="58">
        <v>18.02</v>
      </c>
      <c r="Y303" s="58">
        <v>10.55</v>
      </c>
      <c r="Z303" s="58">
        <v>2.11</v>
      </c>
      <c r="AA303" s="58">
        <v>0.36</v>
      </c>
      <c r="AB303" s="58"/>
      <c r="AD303" s="59"/>
      <c r="AE303" s="60"/>
      <c r="AF303" s="61"/>
      <c r="AG303" s="59"/>
      <c r="AH303" s="59"/>
      <c r="AI303" s="59"/>
      <c r="AJ303" s="60"/>
      <c r="AK303" s="62"/>
      <c r="AL303" s="62"/>
      <c r="AM303" s="62"/>
      <c r="AN303" s="62"/>
      <c r="AO303" s="62"/>
      <c r="AP303" s="62"/>
      <c r="AQ303" s="63"/>
      <c r="AR303" s="62"/>
      <c r="AS303" s="62"/>
      <c r="AT303" s="63"/>
      <c r="AU303" s="59"/>
      <c r="AV303" s="59"/>
      <c r="AW303" s="59"/>
      <c r="AX303" s="59"/>
      <c r="AY303" s="59"/>
      <c r="AZ303" s="59"/>
      <c r="BA303" s="60"/>
      <c r="BB303" s="64"/>
      <c r="BC303" s="64"/>
      <c r="BD303" s="59"/>
      <c r="BE303" s="59"/>
      <c r="BF303" s="59"/>
      <c r="BG303" s="59"/>
      <c r="BH303" s="59"/>
      <c r="BI303" s="59"/>
      <c r="BJ303" s="59"/>
      <c r="BK303" s="59"/>
      <c r="BL303" s="57"/>
      <c r="BM303" s="57"/>
      <c r="BN303" s="57"/>
      <c r="BO303" s="57"/>
      <c r="BP303" s="57"/>
      <c r="BQ303" s="57"/>
      <c r="BR303" s="57"/>
      <c r="BS303" s="57"/>
      <c r="BT303" s="57"/>
      <c r="BU303" s="57"/>
      <c r="BV303" s="57"/>
      <c r="BW303" s="57"/>
      <c r="BX303" s="57"/>
      <c r="CA303" s="57"/>
      <c r="CB303" s="57"/>
      <c r="CC303" s="57"/>
      <c r="CD303" s="57"/>
      <c r="CE303" s="57"/>
      <c r="CF303" s="57"/>
      <c r="CG303" s="57"/>
      <c r="CH303" s="57"/>
      <c r="CI303" s="57"/>
      <c r="CJ303" s="57"/>
      <c r="CK303" s="57"/>
      <c r="CL303" s="57"/>
      <c r="CP303" s="71"/>
      <c r="CQ303" s="71"/>
      <c r="CR303" s="71"/>
      <c r="CS303" s="71"/>
      <c r="CT303" s="71"/>
      <c r="CU303" s="71"/>
      <c r="CV303" s="71"/>
      <c r="CW303" s="71"/>
      <c r="CX303" s="71"/>
      <c r="CY303" s="71"/>
      <c r="CZ303" s="71"/>
      <c r="EM303" s="57"/>
      <c r="EN303" s="57"/>
      <c r="EO303" s="57"/>
      <c r="EP303" s="57"/>
      <c r="EQ303" s="57"/>
      <c r="ER303" s="57"/>
      <c r="ES303" s="57"/>
      <c r="ET303" s="57"/>
      <c r="EU303" s="57"/>
      <c r="EV303" s="57"/>
      <c r="EW303" s="57"/>
      <c r="FG303" s="72"/>
      <c r="FH303" s="72"/>
      <c r="FL303" s="57"/>
      <c r="FX303" s="57"/>
      <c r="FY303" s="57"/>
      <c r="FZ303" s="57"/>
      <c r="GA303" s="66"/>
      <c r="GB303" s="66"/>
      <c r="GE303" s="66"/>
      <c r="GG303" s="57"/>
    </row>
    <row r="304" spans="1:189" s="56" customFormat="1" ht="18" customHeight="1" x14ac:dyDescent="0.3">
      <c r="A304" s="56" t="s">
        <v>1059</v>
      </c>
      <c r="B304" s="56" t="s">
        <v>1021</v>
      </c>
      <c r="C304" s="57">
        <v>900</v>
      </c>
      <c r="D304" s="57">
        <v>14</v>
      </c>
      <c r="E304" s="56">
        <f t="shared" si="4"/>
        <v>1173.1500000000001</v>
      </c>
      <c r="F304" s="58">
        <v>65.14</v>
      </c>
      <c r="G304" s="58">
        <v>0.62</v>
      </c>
      <c r="H304" s="58">
        <v>17.12</v>
      </c>
      <c r="I304" s="58">
        <v>2.9</v>
      </c>
      <c r="J304" s="58">
        <v>0.03</v>
      </c>
      <c r="K304" s="58">
        <v>0.69</v>
      </c>
      <c r="L304" s="58">
        <v>2.78</v>
      </c>
      <c r="M304" s="58">
        <v>0.72</v>
      </c>
      <c r="N304" s="58">
        <v>0.4</v>
      </c>
      <c r="O304" s="58"/>
      <c r="P304" s="58"/>
      <c r="Q304" s="58">
        <f>IF(100-SUM(F304:P304)&lt;0,0,100-SUM(F304:P304))</f>
        <v>9.5999999999999801</v>
      </c>
      <c r="S304" s="58">
        <v>41.43</v>
      </c>
      <c r="T304" s="58">
        <v>2.17</v>
      </c>
      <c r="U304" s="58">
        <v>15.16</v>
      </c>
      <c r="V304" s="58">
        <v>15.8</v>
      </c>
      <c r="W304" s="58">
        <v>0.12</v>
      </c>
      <c r="X304" s="58">
        <v>10.34</v>
      </c>
      <c r="Y304" s="58">
        <v>9.99</v>
      </c>
      <c r="Z304" s="58">
        <v>2.92</v>
      </c>
      <c r="AA304" s="58">
        <v>0.15</v>
      </c>
      <c r="AB304" s="58"/>
      <c r="AD304" s="59"/>
      <c r="AE304" s="60"/>
      <c r="AF304" s="61"/>
      <c r="AG304" s="59"/>
      <c r="AH304" s="59"/>
      <c r="AI304" s="59"/>
      <c r="AJ304" s="60"/>
      <c r="AK304" s="62"/>
      <c r="AL304" s="62"/>
      <c r="AM304" s="62"/>
      <c r="AN304" s="62"/>
      <c r="AO304" s="62"/>
      <c r="AP304" s="62"/>
      <c r="AQ304" s="63"/>
      <c r="AR304" s="62"/>
      <c r="AS304" s="62"/>
      <c r="AT304" s="63"/>
      <c r="AU304" s="59"/>
      <c r="AV304" s="59"/>
      <c r="AW304" s="59"/>
      <c r="AX304" s="59"/>
      <c r="AY304" s="59"/>
      <c r="AZ304" s="59"/>
      <c r="BA304" s="60"/>
      <c r="BB304" s="64"/>
      <c r="BC304" s="64"/>
      <c r="BD304" s="59"/>
      <c r="BE304" s="59"/>
      <c r="BF304" s="59"/>
      <c r="BG304" s="59"/>
      <c r="BH304" s="59"/>
      <c r="BI304" s="59"/>
      <c r="BJ304" s="59"/>
      <c r="BK304" s="59"/>
      <c r="BL304" s="57"/>
      <c r="BM304" s="57"/>
      <c r="BN304" s="57"/>
      <c r="BO304" s="57"/>
      <c r="BP304" s="57"/>
      <c r="BQ304" s="57"/>
      <c r="BR304" s="57"/>
      <c r="BS304" s="57"/>
      <c r="BT304" s="57"/>
      <c r="BU304" s="57"/>
      <c r="BV304" s="57"/>
      <c r="BW304" s="57"/>
      <c r="BX304" s="57"/>
      <c r="CA304" s="57"/>
      <c r="CB304" s="57"/>
      <c r="CC304" s="57"/>
      <c r="CD304" s="57"/>
      <c r="CE304" s="57"/>
      <c r="CF304" s="57"/>
      <c r="CG304" s="57"/>
      <c r="CH304" s="57"/>
      <c r="CI304" s="57"/>
      <c r="CJ304" s="57"/>
      <c r="CK304" s="57"/>
      <c r="CL304" s="57"/>
      <c r="CP304"/>
      <c r="CQ304"/>
      <c r="CR304"/>
      <c r="CS304"/>
      <c r="CT304"/>
      <c r="CU304"/>
      <c r="CV304"/>
      <c r="CW304"/>
      <c r="CX304"/>
      <c r="CY304"/>
      <c r="CZ304"/>
      <c r="EM304" s="57"/>
      <c r="EN304" s="57"/>
      <c r="EO304" s="57"/>
      <c r="EP304" s="57"/>
      <c r="EQ304" s="57"/>
      <c r="ER304" s="57"/>
      <c r="ES304" s="57"/>
      <c r="ET304" s="57"/>
      <c r="EU304" s="57"/>
      <c r="EV304" s="57"/>
      <c r="EW304" s="57"/>
      <c r="FG304" s="65"/>
      <c r="FH304" s="65"/>
      <c r="FL304" s="57"/>
      <c r="FX304" s="57"/>
      <c r="FY304" s="57"/>
      <c r="FZ304" s="57"/>
      <c r="GA304" s="66"/>
      <c r="GB304" s="66"/>
      <c r="GE304" s="66"/>
      <c r="GG304" s="57"/>
    </row>
    <row r="305" spans="1:190" s="56" customFormat="1" ht="18" customHeight="1" x14ac:dyDescent="0.3">
      <c r="A305" s="56" t="s">
        <v>1049</v>
      </c>
      <c r="B305" s="56" t="s">
        <v>1021</v>
      </c>
      <c r="C305" s="57">
        <v>1110</v>
      </c>
      <c r="D305" s="57">
        <v>14</v>
      </c>
      <c r="E305" s="56">
        <f t="shared" si="4"/>
        <v>1383.15</v>
      </c>
      <c r="F305" s="58">
        <v>52.5</v>
      </c>
      <c r="G305" s="58">
        <v>2.2999999999999998</v>
      </c>
      <c r="H305" s="58">
        <v>16.8</v>
      </c>
      <c r="I305" s="58">
        <v>6.9</v>
      </c>
      <c r="J305" s="58"/>
      <c r="K305" s="58">
        <v>6.2</v>
      </c>
      <c r="L305" s="58">
        <v>6</v>
      </c>
      <c r="M305" s="58">
        <v>6.1</v>
      </c>
      <c r="N305" s="58">
        <v>3.2</v>
      </c>
      <c r="O305" s="58"/>
      <c r="P305" s="58"/>
      <c r="Q305" s="58">
        <f>IF(100-SUM(F305:P305)&lt;0,0,100-SUM(F305:P305))</f>
        <v>0</v>
      </c>
      <c r="S305" s="58">
        <v>43.4</v>
      </c>
      <c r="T305" s="58">
        <v>3.2</v>
      </c>
      <c r="U305" s="58">
        <v>12.7</v>
      </c>
      <c r="V305" s="58">
        <v>9.1999999999999993</v>
      </c>
      <c r="W305" s="58"/>
      <c r="X305" s="58">
        <v>15.4</v>
      </c>
      <c r="Y305" s="58">
        <v>10.1</v>
      </c>
      <c r="Z305" s="58">
        <v>2.9</v>
      </c>
      <c r="AA305" s="58">
        <v>1.6</v>
      </c>
      <c r="AB305" s="58">
        <v>0.17</v>
      </c>
      <c r="AD305" s="59"/>
      <c r="AE305" s="60"/>
      <c r="AF305" s="61"/>
      <c r="AG305" s="59"/>
      <c r="AH305" s="59"/>
      <c r="AI305" s="59"/>
      <c r="AJ305" s="60"/>
      <c r="AK305" s="62"/>
      <c r="AL305" s="62"/>
      <c r="AM305" s="62"/>
      <c r="AN305" s="62"/>
      <c r="AO305" s="62"/>
      <c r="AP305" s="62"/>
      <c r="AQ305" s="63"/>
      <c r="AR305" s="62"/>
      <c r="AS305" s="62"/>
      <c r="AT305" s="63"/>
      <c r="AU305" s="59"/>
      <c r="AV305" s="59"/>
      <c r="AW305" s="59"/>
      <c r="AX305" s="59"/>
      <c r="AY305" s="59"/>
      <c r="AZ305" s="59"/>
      <c r="BA305" s="60"/>
      <c r="BB305" s="64"/>
      <c r="BC305" s="64"/>
      <c r="BD305" s="59"/>
      <c r="BE305" s="59"/>
      <c r="BF305" s="59"/>
      <c r="BG305" s="59"/>
      <c r="BH305" s="59"/>
      <c r="BI305" s="59"/>
      <c r="BJ305" s="59"/>
      <c r="BK305" s="59"/>
      <c r="BL305" s="57"/>
      <c r="BM305" s="57"/>
      <c r="BN305" s="57"/>
      <c r="BO305" s="57"/>
      <c r="BP305" s="57"/>
      <c r="BQ305" s="57"/>
      <c r="BR305" s="57"/>
      <c r="BS305" s="57"/>
      <c r="BT305" s="57"/>
      <c r="BU305" s="57"/>
      <c r="BV305" s="57"/>
      <c r="BW305" s="57"/>
      <c r="BX305" s="57"/>
      <c r="CA305" s="57"/>
      <c r="CB305" s="57"/>
      <c r="CC305" s="57"/>
      <c r="CD305" s="57"/>
      <c r="CE305" s="57"/>
      <c r="CF305" s="57"/>
      <c r="CG305" s="57"/>
      <c r="CH305" s="57"/>
      <c r="CI305" s="57"/>
      <c r="CJ305" s="57"/>
      <c r="CK305" s="57"/>
      <c r="CL305" s="57"/>
      <c r="CP305"/>
      <c r="CQ305"/>
      <c r="CR305"/>
      <c r="CS305"/>
      <c r="CT305"/>
      <c r="CU305"/>
      <c r="CV305"/>
      <c r="CW305"/>
      <c r="CX305"/>
      <c r="CY305"/>
      <c r="CZ305"/>
      <c r="EM305" s="57"/>
      <c r="EN305" s="57"/>
      <c r="EO305" s="57"/>
      <c r="EP305" s="57"/>
      <c r="EQ305" s="57"/>
      <c r="ER305" s="57"/>
      <c r="ES305" s="57"/>
      <c r="ET305" s="57"/>
      <c r="EU305" s="57"/>
      <c r="EV305" s="57"/>
      <c r="EW305" s="57"/>
      <c r="FG305" s="65"/>
      <c r="FH305" s="65"/>
      <c r="FL305" s="57"/>
      <c r="FX305" s="57"/>
      <c r="FY305" s="57"/>
      <c r="FZ305" s="57"/>
      <c r="GA305" s="66"/>
      <c r="GB305" s="66"/>
      <c r="GE305" s="66"/>
      <c r="GG305" s="57"/>
    </row>
    <row r="306" spans="1:190" s="56" customFormat="1" ht="18" customHeight="1" x14ac:dyDescent="0.3">
      <c r="A306" s="56" t="s">
        <v>1044</v>
      </c>
      <c r="B306" s="56" t="s">
        <v>1021</v>
      </c>
      <c r="C306" s="57">
        <v>1050</v>
      </c>
      <c r="D306" s="57">
        <v>15</v>
      </c>
      <c r="E306" s="56">
        <f t="shared" si="4"/>
        <v>1323.15</v>
      </c>
      <c r="F306" s="58">
        <v>44.33</v>
      </c>
      <c r="G306" s="58">
        <v>2.08</v>
      </c>
      <c r="H306" s="58">
        <v>14.56</v>
      </c>
      <c r="I306" s="58">
        <v>9.57</v>
      </c>
      <c r="J306" s="58">
        <v>0.2</v>
      </c>
      <c r="K306" s="58">
        <v>5.47</v>
      </c>
      <c r="L306" s="58">
        <v>7.96</v>
      </c>
      <c r="M306" s="58">
        <v>3.76</v>
      </c>
      <c r="N306" s="58">
        <v>1.92</v>
      </c>
      <c r="O306" s="58"/>
      <c r="P306" s="58"/>
      <c r="Q306" s="58">
        <v>8</v>
      </c>
      <c r="S306" s="58">
        <v>42.43</v>
      </c>
      <c r="T306" s="58">
        <v>2.58</v>
      </c>
      <c r="U306" s="58">
        <v>12.97</v>
      </c>
      <c r="V306" s="58">
        <v>7.8</v>
      </c>
      <c r="W306" s="58">
        <v>0.09</v>
      </c>
      <c r="X306" s="58">
        <v>15.56</v>
      </c>
      <c r="Y306" s="58">
        <v>11.21</v>
      </c>
      <c r="Z306" s="58">
        <v>2.41</v>
      </c>
      <c r="AA306" s="58">
        <v>1.61</v>
      </c>
      <c r="AB306" s="58">
        <v>0.31</v>
      </c>
      <c r="AD306" s="59"/>
      <c r="AE306" s="60"/>
      <c r="AF306" s="61"/>
      <c r="AG306" s="59"/>
      <c r="AH306" s="59"/>
      <c r="AI306" s="59"/>
      <c r="AJ306" s="60"/>
      <c r="AK306" s="62"/>
      <c r="AL306" s="62"/>
      <c r="AM306" s="62"/>
      <c r="AN306" s="62"/>
      <c r="AO306" s="62"/>
      <c r="AP306" s="62"/>
      <c r="AQ306" s="63"/>
      <c r="AR306" s="62"/>
      <c r="AS306" s="62"/>
      <c r="AT306" s="63"/>
      <c r="AU306" s="59"/>
      <c r="AV306" s="59"/>
      <c r="AW306" s="59"/>
      <c r="AX306" s="59"/>
      <c r="AY306" s="59"/>
      <c r="AZ306" s="59"/>
      <c r="BA306" s="60"/>
      <c r="BB306" s="64"/>
      <c r="BC306" s="64"/>
      <c r="BD306" s="59"/>
      <c r="BE306" s="59"/>
      <c r="BF306" s="59"/>
      <c r="BG306" s="59"/>
      <c r="BH306" s="59"/>
      <c r="BI306" s="59"/>
      <c r="BJ306" s="59"/>
      <c r="BK306" s="59"/>
      <c r="BL306" s="57"/>
      <c r="BM306" s="57"/>
      <c r="BN306" s="57"/>
      <c r="BO306" s="57"/>
      <c r="BP306" s="57"/>
      <c r="BQ306" s="57"/>
      <c r="BR306" s="57"/>
      <c r="BS306" s="57"/>
      <c r="BT306" s="57"/>
      <c r="BU306" s="57"/>
      <c r="BV306" s="57"/>
      <c r="BW306" s="57"/>
      <c r="BX306" s="57"/>
      <c r="CA306" s="57"/>
      <c r="CB306" s="57"/>
      <c r="CC306" s="57"/>
      <c r="CD306" s="57"/>
      <c r="CE306" s="57"/>
      <c r="CF306" s="57"/>
      <c r="CG306" s="57"/>
      <c r="CH306" s="57"/>
      <c r="CI306" s="57"/>
      <c r="CJ306" s="57"/>
      <c r="CK306" s="57"/>
      <c r="CL306" s="57"/>
      <c r="CP306"/>
      <c r="CQ306"/>
      <c r="CR306"/>
      <c r="CS306"/>
      <c r="CT306"/>
      <c r="CU306"/>
      <c r="CV306"/>
      <c r="CW306"/>
      <c r="CX306"/>
      <c r="CY306"/>
      <c r="CZ306"/>
      <c r="EM306" s="57"/>
      <c r="EN306" s="57"/>
      <c r="EO306" s="57"/>
      <c r="EP306" s="57"/>
      <c r="EQ306" s="57"/>
      <c r="ER306" s="57"/>
      <c r="ES306" s="57"/>
      <c r="ET306" s="57"/>
      <c r="EU306" s="57"/>
      <c r="EV306" s="57"/>
      <c r="EW306" s="57"/>
      <c r="FG306" s="65"/>
      <c r="FH306" s="65"/>
      <c r="FL306" s="57"/>
      <c r="FX306" s="57"/>
      <c r="FY306" s="57"/>
      <c r="FZ306" s="57"/>
      <c r="GA306" s="66"/>
      <c r="GB306" s="66"/>
      <c r="GE306" s="66"/>
      <c r="GG306" s="57"/>
    </row>
    <row r="307" spans="1:190" s="56" customFormat="1" ht="18" customHeight="1" x14ac:dyDescent="0.3">
      <c r="A307" s="56" t="s">
        <v>40</v>
      </c>
      <c r="B307" s="56" t="s">
        <v>1021</v>
      </c>
      <c r="C307" s="57">
        <v>1050</v>
      </c>
      <c r="D307" s="57">
        <v>15</v>
      </c>
      <c r="E307" s="56">
        <f t="shared" si="4"/>
        <v>1323.15</v>
      </c>
      <c r="F307" s="58">
        <v>44.44</v>
      </c>
      <c r="G307" s="58">
        <v>1.93</v>
      </c>
      <c r="H307" s="58">
        <v>14.66</v>
      </c>
      <c r="I307" s="58">
        <v>9.86</v>
      </c>
      <c r="J307" s="58">
        <v>0.14000000000000001</v>
      </c>
      <c r="K307" s="58">
        <v>5.05</v>
      </c>
      <c r="L307" s="58">
        <v>7.18</v>
      </c>
      <c r="M307" s="58">
        <v>3.04</v>
      </c>
      <c r="N307" s="58">
        <v>1.21</v>
      </c>
      <c r="O307" s="58">
        <v>0.03</v>
      </c>
      <c r="P307" s="58">
        <v>0.68</v>
      </c>
      <c r="Q307" s="58">
        <v>9.8000000000000007</v>
      </c>
      <c r="S307" s="58">
        <v>41.3</v>
      </c>
      <c r="T307" s="58">
        <v>2.75</v>
      </c>
      <c r="U307" s="58">
        <v>13.95</v>
      </c>
      <c r="V307" s="58">
        <v>9.32</v>
      </c>
      <c r="W307" s="58">
        <v>0.11</v>
      </c>
      <c r="X307" s="58">
        <v>14.72</v>
      </c>
      <c r="Y307" s="58">
        <v>10.199999999999999</v>
      </c>
      <c r="Z307" s="58">
        <v>2.7</v>
      </c>
      <c r="AA307" s="58">
        <v>1.01</v>
      </c>
      <c r="AB307" s="58">
        <v>7.0000000000000007E-2</v>
      </c>
      <c r="AD307" s="59"/>
      <c r="AE307" s="60"/>
      <c r="AF307" s="61"/>
      <c r="AG307" s="59"/>
      <c r="AH307" s="59"/>
      <c r="AI307" s="59"/>
      <c r="AJ307" s="60"/>
      <c r="AK307" s="62"/>
      <c r="AL307" s="62"/>
      <c r="AM307" s="62"/>
      <c r="AN307" s="62"/>
      <c r="AO307" s="62"/>
      <c r="AP307" s="62"/>
      <c r="AQ307" s="63"/>
      <c r="AR307" s="62"/>
      <c r="AS307" s="62"/>
      <c r="AT307" s="63"/>
      <c r="AU307" s="59"/>
      <c r="AV307" s="59"/>
      <c r="AW307" s="59"/>
      <c r="AX307" s="59"/>
      <c r="AY307" s="59"/>
      <c r="AZ307" s="59"/>
      <c r="BA307" s="60"/>
      <c r="BB307" s="64"/>
      <c r="BC307" s="64"/>
      <c r="BD307" s="59"/>
      <c r="BE307" s="59"/>
      <c r="BF307" s="59"/>
      <c r="BG307" s="59"/>
      <c r="BH307" s="59"/>
      <c r="BI307" s="59"/>
      <c r="BJ307" s="59"/>
      <c r="BK307" s="59"/>
      <c r="BL307" s="57"/>
      <c r="BM307" s="57"/>
      <c r="BN307" s="57"/>
      <c r="BO307" s="57"/>
      <c r="BP307" s="57"/>
      <c r="BQ307" s="57"/>
      <c r="BR307" s="57"/>
      <c r="BS307" s="57"/>
      <c r="BT307" s="57"/>
      <c r="BU307" s="57"/>
      <c r="BV307" s="57"/>
      <c r="BW307" s="57"/>
      <c r="BX307" s="57"/>
      <c r="CA307" s="57"/>
      <c r="CB307" s="57"/>
      <c r="CC307" s="57"/>
      <c r="CD307" s="57"/>
      <c r="CE307" s="57"/>
      <c r="CF307" s="57"/>
      <c r="CG307" s="57"/>
      <c r="CH307" s="57"/>
      <c r="CI307" s="57"/>
      <c r="CJ307" s="57"/>
      <c r="CK307" s="57"/>
      <c r="CL307" s="57"/>
      <c r="CP307"/>
      <c r="CQ307"/>
      <c r="CR307"/>
      <c r="CS307"/>
      <c r="CT307"/>
      <c r="CU307"/>
      <c r="CV307"/>
      <c r="CW307"/>
      <c r="CX307"/>
      <c r="CY307"/>
      <c r="CZ307"/>
      <c r="EM307" s="57"/>
      <c r="EN307" s="57"/>
      <c r="EO307" s="57"/>
      <c r="EP307" s="57"/>
      <c r="EQ307" s="57"/>
      <c r="ER307" s="57"/>
      <c r="ES307" s="57"/>
      <c r="ET307" s="57"/>
      <c r="EU307" s="57"/>
      <c r="EV307" s="57"/>
      <c r="EW307" s="57"/>
      <c r="FG307" s="65"/>
      <c r="FH307" s="65"/>
      <c r="FL307" s="57"/>
      <c r="FX307" s="57"/>
      <c r="FY307" s="57"/>
      <c r="FZ307" s="57"/>
      <c r="GA307" s="66"/>
      <c r="GB307" s="66"/>
      <c r="GE307" s="66"/>
      <c r="GG307" s="57"/>
    </row>
    <row r="308" spans="1:190" s="56" customFormat="1" ht="18" customHeight="1" x14ac:dyDescent="0.3">
      <c r="A308" s="56" t="s">
        <v>1063</v>
      </c>
      <c r="B308" s="56" t="s">
        <v>1021</v>
      </c>
      <c r="C308" s="57">
        <v>850</v>
      </c>
      <c r="D308" s="57">
        <v>15</v>
      </c>
      <c r="E308" s="56">
        <f t="shared" si="4"/>
        <v>1123.1500000000001</v>
      </c>
      <c r="F308" s="58">
        <v>66.3</v>
      </c>
      <c r="G308" s="58">
        <v>0.3</v>
      </c>
      <c r="H308" s="58">
        <v>19</v>
      </c>
      <c r="I308" s="58">
        <v>1.8</v>
      </c>
      <c r="J308" s="58">
        <v>0.1</v>
      </c>
      <c r="K308" s="58">
        <v>0.2</v>
      </c>
      <c r="L308" s="58">
        <v>2.9</v>
      </c>
      <c r="M308" s="58">
        <v>6.8</v>
      </c>
      <c r="N308" s="58">
        <v>2.7</v>
      </c>
      <c r="O308" s="58"/>
      <c r="P308" s="58"/>
      <c r="Q308" s="58">
        <v>11.9</v>
      </c>
      <c r="S308" s="58">
        <v>44.47</v>
      </c>
      <c r="T308" s="58">
        <v>1.03</v>
      </c>
      <c r="U308" s="58">
        <v>12.4</v>
      </c>
      <c r="V308" s="58">
        <v>15.01</v>
      </c>
      <c r="W308" s="58">
        <v>0.32</v>
      </c>
      <c r="X308" s="58">
        <v>10.5</v>
      </c>
      <c r="Y308" s="58">
        <v>10.89</v>
      </c>
      <c r="Z308" s="58">
        <v>1.96</v>
      </c>
      <c r="AA308" s="58">
        <v>0.81</v>
      </c>
      <c r="AB308" s="58">
        <v>0</v>
      </c>
      <c r="AD308" s="59"/>
      <c r="AE308" s="60"/>
      <c r="AF308" s="61"/>
      <c r="AG308" s="59"/>
      <c r="AH308" s="59"/>
      <c r="AI308" s="59"/>
      <c r="AJ308" s="60"/>
      <c r="AK308" s="62"/>
      <c r="AL308" s="62"/>
      <c r="AM308" s="62"/>
      <c r="AN308" s="62"/>
      <c r="AO308" s="62"/>
      <c r="AP308" s="62"/>
      <c r="AQ308" s="63"/>
      <c r="AR308" s="62"/>
      <c r="AS308" s="62"/>
      <c r="AT308" s="63"/>
      <c r="AU308" s="59"/>
      <c r="AV308" s="59"/>
      <c r="AW308" s="59"/>
      <c r="AX308" s="59"/>
      <c r="AY308" s="59"/>
      <c r="AZ308" s="59"/>
      <c r="BA308" s="60"/>
      <c r="BB308" s="64"/>
      <c r="BC308" s="64"/>
      <c r="BD308" s="59"/>
      <c r="BE308" s="59"/>
      <c r="BF308" s="59"/>
      <c r="BG308" s="59"/>
      <c r="BH308" s="59"/>
      <c r="BI308" s="59"/>
      <c r="BJ308" s="59"/>
      <c r="BK308" s="59"/>
      <c r="BL308" s="57"/>
      <c r="BM308" s="57"/>
      <c r="BN308" s="57"/>
      <c r="BO308" s="57"/>
      <c r="BP308" s="57"/>
      <c r="BQ308" s="57"/>
      <c r="BR308" s="57"/>
      <c r="BS308" s="57"/>
      <c r="BT308" s="57"/>
      <c r="BU308" s="57"/>
      <c r="BV308" s="57"/>
      <c r="BW308" s="57"/>
      <c r="BX308" s="57"/>
      <c r="CA308" s="57"/>
      <c r="CB308" s="57"/>
      <c r="CC308" s="57"/>
      <c r="CD308" s="57"/>
      <c r="CE308" s="57"/>
      <c r="CF308" s="57"/>
      <c r="CG308" s="57"/>
      <c r="CH308" s="57"/>
      <c r="CI308" s="57"/>
      <c r="CJ308" s="57"/>
      <c r="CK308" s="57"/>
      <c r="CL308" s="57"/>
      <c r="CP308"/>
      <c r="CQ308"/>
      <c r="CR308"/>
      <c r="CS308"/>
      <c r="CT308"/>
      <c r="CU308"/>
      <c r="CV308"/>
      <c r="CW308"/>
      <c r="CX308"/>
      <c r="CY308"/>
      <c r="CZ308"/>
      <c r="EM308" s="57"/>
      <c r="EN308" s="57"/>
      <c r="EO308" s="57"/>
      <c r="EP308" s="57"/>
      <c r="EQ308" s="57"/>
      <c r="ER308" s="57"/>
      <c r="ES308" s="57"/>
      <c r="ET308" s="57"/>
      <c r="EU308" s="57"/>
      <c r="EV308" s="57"/>
      <c r="EW308" s="57"/>
      <c r="FG308" s="65"/>
      <c r="FH308" s="65"/>
      <c r="FL308" s="57"/>
      <c r="FX308" s="57"/>
      <c r="FY308" s="57"/>
      <c r="FZ308" s="57"/>
      <c r="GA308" s="66"/>
      <c r="GB308" s="66"/>
      <c r="GE308" s="66"/>
      <c r="GG308" s="57"/>
    </row>
    <row r="309" spans="1:190" s="57" customFormat="1" ht="18" customHeight="1" x14ac:dyDescent="0.3">
      <c r="A309" s="56" t="s">
        <v>1063</v>
      </c>
      <c r="B309" s="56" t="s">
        <v>1021</v>
      </c>
      <c r="C309" s="57">
        <v>950</v>
      </c>
      <c r="D309" s="57">
        <v>15</v>
      </c>
      <c r="E309" s="56">
        <f t="shared" si="4"/>
        <v>1223.1500000000001</v>
      </c>
      <c r="F309" s="58">
        <v>61.2</v>
      </c>
      <c r="G309" s="58">
        <v>0.7</v>
      </c>
      <c r="H309" s="58">
        <v>18.8</v>
      </c>
      <c r="I309" s="58">
        <v>5.5</v>
      </c>
      <c r="J309" s="58">
        <v>0.1</v>
      </c>
      <c r="K309" s="58">
        <v>1.8</v>
      </c>
      <c r="L309" s="58">
        <v>5.6</v>
      </c>
      <c r="M309" s="58">
        <v>3.9</v>
      </c>
      <c r="N309" s="58">
        <v>2.2000000000000002</v>
      </c>
      <c r="O309" s="58"/>
      <c r="P309" s="58"/>
      <c r="Q309" s="58">
        <v>12.5</v>
      </c>
      <c r="R309" s="56"/>
      <c r="S309" s="58">
        <v>41.04</v>
      </c>
      <c r="T309" s="58">
        <v>1.44</v>
      </c>
      <c r="U309" s="58">
        <v>15.13</v>
      </c>
      <c r="V309" s="58">
        <v>12.07</v>
      </c>
      <c r="W309" s="58">
        <v>0.17</v>
      </c>
      <c r="X309" s="58">
        <v>13.06</v>
      </c>
      <c r="Y309" s="58">
        <v>10.64</v>
      </c>
      <c r="Z309" s="58">
        <v>2.4</v>
      </c>
      <c r="AA309" s="58">
        <v>1.18</v>
      </c>
      <c r="AB309" s="58">
        <v>0.02</v>
      </c>
      <c r="AC309" s="56"/>
      <c r="AD309" s="59"/>
      <c r="AE309" s="60"/>
      <c r="AF309" s="61"/>
      <c r="AG309" s="59"/>
      <c r="AH309" s="59"/>
      <c r="AI309" s="59"/>
      <c r="AJ309" s="60"/>
      <c r="AK309" s="62"/>
      <c r="AL309" s="62"/>
      <c r="AM309" s="62"/>
      <c r="AN309" s="62"/>
      <c r="AO309" s="62"/>
      <c r="AP309" s="62"/>
      <c r="AQ309" s="63"/>
      <c r="AR309" s="62"/>
      <c r="AS309" s="62"/>
      <c r="AT309" s="63"/>
      <c r="AU309" s="59"/>
      <c r="AV309" s="59"/>
      <c r="AW309" s="59"/>
      <c r="AX309" s="59"/>
      <c r="AY309" s="59"/>
      <c r="AZ309" s="59"/>
      <c r="BA309" s="60"/>
      <c r="BB309" s="64"/>
      <c r="BC309" s="64"/>
      <c r="BD309" s="59"/>
      <c r="BE309" s="59"/>
      <c r="BF309" s="59"/>
      <c r="BG309" s="59"/>
      <c r="BH309" s="59"/>
      <c r="BI309" s="59"/>
      <c r="BJ309" s="59"/>
      <c r="BK309" s="59"/>
      <c r="BY309" s="56"/>
      <c r="BZ309" s="56"/>
      <c r="CM309" s="56"/>
      <c r="CN309" s="56"/>
      <c r="CO309" s="56"/>
      <c r="CP309"/>
      <c r="CQ309"/>
      <c r="CR309"/>
      <c r="CS309"/>
      <c r="CT309"/>
      <c r="CU309"/>
      <c r="CV309"/>
      <c r="CW309"/>
      <c r="CX309"/>
      <c r="CY309"/>
      <c r="CZ309"/>
      <c r="DA309" s="56"/>
      <c r="DB309" s="56"/>
      <c r="DC309" s="56"/>
      <c r="DD309" s="56"/>
      <c r="DE309" s="56"/>
      <c r="DF309" s="56"/>
      <c r="DG309" s="56"/>
      <c r="DH309" s="56"/>
      <c r="DI309" s="56"/>
      <c r="DJ309" s="56"/>
      <c r="DK309" s="56"/>
      <c r="DL309" s="56"/>
      <c r="DM309" s="56"/>
      <c r="DN309" s="56"/>
      <c r="DO309" s="56"/>
      <c r="DP309" s="56"/>
      <c r="DQ309" s="56"/>
      <c r="DR309" s="56"/>
      <c r="DS309" s="56"/>
      <c r="DT309" s="56"/>
      <c r="DU309" s="56"/>
      <c r="DV309" s="56"/>
      <c r="DW309" s="56"/>
      <c r="DX309" s="56"/>
      <c r="DY309" s="56"/>
      <c r="DZ309" s="56"/>
      <c r="EA309" s="56"/>
      <c r="EB309" s="56"/>
      <c r="EC309" s="56"/>
      <c r="ED309" s="56"/>
      <c r="EE309" s="56"/>
      <c r="EF309" s="56"/>
      <c r="EG309" s="56"/>
      <c r="EH309" s="56"/>
      <c r="EI309" s="56"/>
      <c r="EJ309" s="56"/>
      <c r="EK309" s="56"/>
      <c r="EL309" s="56"/>
      <c r="EX309" s="56"/>
      <c r="EY309" s="56"/>
      <c r="EZ309" s="56"/>
      <c r="FA309" s="56"/>
      <c r="FB309" s="56"/>
      <c r="FC309" s="56"/>
      <c r="FD309" s="56"/>
      <c r="FE309" s="56"/>
      <c r="FF309" s="56"/>
      <c r="FG309" s="65"/>
      <c r="FH309" s="65"/>
      <c r="FI309" s="56"/>
      <c r="FJ309" s="56"/>
      <c r="FK309" s="56"/>
      <c r="FM309" s="56"/>
      <c r="FN309" s="56"/>
      <c r="FO309" s="56"/>
      <c r="FP309" s="56"/>
      <c r="FQ309" s="56"/>
      <c r="FR309" s="56"/>
      <c r="FS309" s="56"/>
      <c r="FT309" s="56"/>
      <c r="FU309" s="56"/>
      <c r="FV309" s="56"/>
      <c r="FW309" s="56"/>
      <c r="GA309" s="66"/>
      <c r="GB309" s="66"/>
      <c r="GC309" s="56"/>
      <c r="GD309" s="56"/>
      <c r="GE309" s="66"/>
      <c r="GF309" s="56"/>
      <c r="GH309" s="56"/>
    </row>
    <row r="310" spans="1:190" s="57" customFormat="1" ht="18" customHeight="1" x14ac:dyDescent="0.3">
      <c r="A310" s="56" t="s">
        <v>1063</v>
      </c>
      <c r="B310" s="56" t="s">
        <v>1021</v>
      </c>
      <c r="C310" s="57">
        <v>900</v>
      </c>
      <c r="D310" s="57">
        <v>15</v>
      </c>
      <c r="E310" s="56">
        <f t="shared" si="4"/>
        <v>1173.1500000000001</v>
      </c>
      <c r="F310" s="58">
        <v>63.7</v>
      </c>
      <c r="G310" s="58">
        <v>0.6</v>
      </c>
      <c r="H310" s="58">
        <v>19.2</v>
      </c>
      <c r="I310" s="58">
        <v>3.7</v>
      </c>
      <c r="J310" s="58">
        <v>0.1</v>
      </c>
      <c r="K310" s="58">
        <v>1</v>
      </c>
      <c r="L310" s="58">
        <v>5.2</v>
      </c>
      <c r="M310" s="58">
        <v>4.0999999999999996</v>
      </c>
      <c r="N310" s="58">
        <v>2.2999999999999998</v>
      </c>
      <c r="O310" s="58"/>
      <c r="P310" s="58"/>
      <c r="Q310" s="58">
        <v>12.2</v>
      </c>
      <c r="R310" s="56"/>
      <c r="S310" s="58">
        <v>40.33</v>
      </c>
      <c r="T310" s="58">
        <v>1.79</v>
      </c>
      <c r="U310" s="58">
        <v>16.87</v>
      </c>
      <c r="V310" s="58">
        <v>13.59</v>
      </c>
      <c r="W310" s="58">
        <v>0.17</v>
      </c>
      <c r="X310" s="58">
        <v>10.4</v>
      </c>
      <c r="Y310" s="58">
        <v>10.32</v>
      </c>
      <c r="Z310" s="58">
        <v>2.4300000000000002</v>
      </c>
      <c r="AA310" s="58">
        <v>1.1100000000000001</v>
      </c>
      <c r="AB310" s="58">
        <v>0.01</v>
      </c>
      <c r="AC310" s="56"/>
      <c r="AD310" s="59"/>
      <c r="AE310" s="60"/>
      <c r="AF310" s="61"/>
      <c r="AG310" s="59"/>
      <c r="AH310" s="59"/>
      <c r="AI310" s="59"/>
      <c r="AJ310" s="60"/>
      <c r="AK310" s="62"/>
      <c r="AL310" s="62"/>
      <c r="AM310" s="62"/>
      <c r="AN310" s="62"/>
      <c r="AO310" s="62"/>
      <c r="AP310" s="62"/>
      <c r="AQ310" s="63"/>
      <c r="AR310" s="62"/>
      <c r="AS310" s="62"/>
      <c r="AT310" s="63"/>
      <c r="AU310" s="59"/>
      <c r="AV310" s="59"/>
      <c r="AW310" s="59"/>
      <c r="AX310" s="59"/>
      <c r="AY310" s="59"/>
      <c r="AZ310" s="59"/>
      <c r="BA310" s="60"/>
      <c r="BB310" s="64"/>
      <c r="BC310" s="64"/>
      <c r="BD310" s="59"/>
      <c r="BE310" s="59"/>
      <c r="BF310" s="59"/>
      <c r="BG310" s="59"/>
      <c r="BH310" s="59"/>
      <c r="BI310" s="59"/>
      <c r="BJ310" s="59"/>
      <c r="BK310" s="59"/>
      <c r="BY310" s="56"/>
      <c r="BZ310" s="56"/>
      <c r="CM310" s="56"/>
      <c r="CN310" s="56"/>
      <c r="CO310" s="56"/>
      <c r="CP310"/>
      <c r="CQ310"/>
      <c r="CR310"/>
      <c r="CS310"/>
      <c r="CT310"/>
      <c r="CU310"/>
      <c r="CV310"/>
      <c r="CW310"/>
      <c r="CX310"/>
      <c r="CY310"/>
      <c r="CZ310"/>
      <c r="DA310" s="56"/>
      <c r="DB310" s="56"/>
      <c r="DC310" s="56"/>
      <c r="DD310" s="56"/>
      <c r="DE310" s="56"/>
      <c r="DF310" s="56"/>
      <c r="DG310" s="56"/>
      <c r="DH310" s="56"/>
      <c r="DI310" s="56"/>
      <c r="DJ310" s="56"/>
      <c r="DK310" s="56"/>
      <c r="DL310" s="56"/>
      <c r="DM310" s="56"/>
      <c r="DN310" s="56"/>
      <c r="DO310" s="56"/>
      <c r="DP310" s="56"/>
      <c r="DQ310" s="56"/>
      <c r="DR310" s="56"/>
      <c r="DS310" s="56"/>
      <c r="DT310" s="56"/>
      <c r="DU310" s="56"/>
      <c r="DV310" s="56"/>
      <c r="DW310" s="56"/>
      <c r="DX310" s="56"/>
      <c r="DY310" s="56"/>
      <c r="DZ310" s="56"/>
      <c r="EA310" s="56"/>
      <c r="EB310" s="56"/>
      <c r="EC310" s="56"/>
      <c r="ED310" s="56"/>
      <c r="EE310" s="56"/>
      <c r="EF310" s="56"/>
      <c r="EG310" s="56"/>
      <c r="EH310" s="56"/>
      <c r="EI310" s="56"/>
      <c r="EJ310" s="56"/>
      <c r="EK310" s="56"/>
      <c r="EL310" s="56"/>
      <c r="EX310" s="56"/>
      <c r="EY310" s="56"/>
      <c r="EZ310" s="56"/>
      <c r="FA310" s="56"/>
      <c r="FB310" s="56"/>
      <c r="FC310" s="56"/>
      <c r="FD310" s="56"/>
      <c r="FE310" s="56"/>
      <c r="FF310" s="56"/>
      <c r="FG310" s="65"/>
      <c r="FH310" s="65"/>
      <c r="FI310" s="56"/>
      <c r="FJ310" s="56"/>
      <c r="FK310" s="56"/>
      <c r="FM310" s="56"/>
      <c r="FN310" s="56"/>
      <c r="FO310" s="56"/>
      <c r="FP310" s="56"/>
      <c r="FQ310" s="56"/>
      <c r="FR310" s="56"/>
      <c r="FS310" s="56"/>
      <c r="FT310" s="56"/>
      <c r="FU310" s="56"/>
      <c r="FV310" s="56"/>
      <c r="FW310" s="56"/>
      <c r="GA310" s="66"/>
      <c r="GB310" s="66"/>
      <c r="GC310" s="56"/>
      <c r="GD310" s="56"/>
      <c r="GE310" s="66"/>
      <c r="GF310" s="56"/>
      <c r="GH310" s="56"/>
    </row>
    <row r="311" spans="1:190" s="57" customFormat="1" ht="18" customHeight="1" x14ac:dyDescent="0.3">
      <c r="A311" s="56" t="s">
        <v>1063</v>
      </c>
      <c r="B311" s="56" t="s">
        <v>1021</v>
      </c>
      <c r="C311" s="57">
        <v>950</v>
      </c>
      <c r="D311" s="57">
        <v>15</v>
      </c>
      <c r="E311" s="56">
        <f t="shared" si="4"/>
        <v>1223.1500000000001</v>
      </c>
      <c r="F311" s="58">
        <v>61.6</v>
      </c>
      <c r="G311" s="58">
        <v>0.7</v>
      </c>
      <c r="H311" s="58">
        <v>18.600000000000001</v>
      </c>
      <c r="I311" s="58">
        <v>4.7</v>
      </c>
      <c r="J311" s="58">
        <v>0.1</v>
      </c>
      <c r="K311" s="58">
        <v>2.9</v>
      </c>
      <c r="L311" s="58">
        <v>5.7</v>
      </c>
      <c r="M311" s="58">
        <v>3.4</v>
      </c>
      <c r="N311" s="58">
        <v>2.2000000000000002</v>
      </c>
      <c r="O311" s="58">
        <v>0.1</v>
      </c>
      <c r="P311" s="58"/>
      <c r="Q311" s="58">
        <v>12.9</v>
      </c>
      <c r="R311" s="56"/>
      <c r="S311" s="58">
        <v>45.14</v>
      </c>
      <c r="T311" s="58">
        <v>1.37</v>
      </c>
      <c r="U311" s="58">
        <v>13.02</v>
      </c>
      <c r="V311" s="58">
        <v>9.42</v>
      </c>
      <c r="W311" s="58">
        <v>0.14000000000000001</v>
      </c>
      <c r="X311" s="58">
        <v>16.23</v>
      </c>
      <c r="Y311" s="58">
        <v>10.11</v>
      </c>
      <c r="Z311" s="58">
        <v>2.77</v>
      </c>
      <c r="AA311" s="58">
        <v>0.93</v>
      </c>
      <c r="AB311" s="58">
        <v>0.38</v>
      </c>
      <c r="AC311" s="56"/>
      <c r="AD311" s="59"/>
      <c r="AE311" s="60"/>
      <c r="AF311" s="61"/>
      <c r="AG311" s="59"/>
      <c r="AH311" s="59"/>
      <c r="AI311" s="59"/>
      <c r="AJ311" s="60"/>
      <c r="AK311" s="62"/>
      <c r="AL311" s="62"/>
      <c r="AM311" s="62"/>
      <c r="AN311" s="62"/>
      <c r="AO311" s="62"/>
      <c r="AP311" s="62"/>
      <c r="AQ311" s="63"/>
      <c r="AR311" s="62"/>
      <c r="AS311" s="62"/>
      <c r="AT311" s="63"/>
      <c r="AU311" s="59"/>
      <c r="AV311" s="59"/>
      <c r="AW311" s="59"/>
      <c r="AX311" s="59"/>
      <c r="AY311" s="59"/>
      <c r="AZ311" s="59"/>
      <c r="BA311" s="60"/>
      <c r="BB311" s="64"/>
      <c r="BC311" s="64"/>
      <c r="BD311" s="59"/>
      <c r="BE311" s="59"/>
      <c r="BF311" s="59"/>
      <c r="BG311" s="59"/>
      <c r="BH311" s="59"/>
      <c r="BI311" s="59"/>
      <c r="BJ311" s="59"/>
      <c r="BK311" s="59"/>
      <c r="BY311" s="56"/>
      <c r="BZ311" s="56"/>
      <c r="CM311" s="56"/>
      <c r="CN311" s="56"/>
      <c r="CO311" s="56"/>
      <c r="CP311"/>
      <c r="CQ311"/>
      <c r="CR311"/>
      <c r="CS311"/>
      <c r="CT311"/>
      <c r="CU311"/>
      <c r="CV311"/>
      <c r="CW311"/>
      <c r="CX311"/>
      <c r="CY311"/>
      <c r="CZ311"/>
      <c r="DA311" s="56"/>
      <c r="DB311" s="56"/>
      <c r="DC311" s="56"/>
      <c r="DD311" s="56"/>
      <c r="DE311" s="56"/>
      <c r="DF311" s="56"/>
      <c r="DG311" s="56"/>
      <c r="DH311" s="56"/>
      <c r="DI311" s="56"/>
      <c r="DJ311" s="56"/>
      <c r="DK311" s="56"/>
      <c r="DL311" s="56"/>
      <c r="DM311" s="56"/>
      <c r="DN311" s="56"/>
      <c r="DO311" s="56"/>
      <c r="DP311" s="56"/>
      <c r="DQ311" s="56"/>
      <c r="DR311" s="56"/>
      <c r="DS311" s="56"/>
      <c r="DT311" s="56"/>
      <c r="DU311" s="56"/>
      <c r="DV311" s="56"/>
      <c r="DW311" s="56"/>
      <c r="DX311" s="56"/>
      <c r="DY311" s="56"/>
      <c r="DZ311" s="56"/>
      <c r="EA311" s="56"/>
      <c r="EB311" s="56"/>
      <c r="EC311" s="56"/>
      <c r="ED311" s="56"/>
      <c r="EE311" s="56"/>
      <c r="EF311" s="56"/>
      <c r="EG311" s="56"/>
      <c r="EH311" s="56"/>
      <c r="EI311" s="56"/>
      <c r="EJ311" s="56"/>
      <c r="EK311" s="56"/>
      <c r="EL311" s="56"/>
      <c r="EX311" s="56"/>
      <c r="EY311" s="56"/>
      <c r="EZ311" s="56"/>
      <c r="FA311" s="56"/>
      <c r="FB311" s="56"/>
      <c r="FC311" s="56"/>
      <c r="FD311" s="56"/>
      <c r="FE311" s="56"/>
      <c r="FF311" s="56"/>
      <c r="FG311" s="65"/>
      <c r="FH311" s="65"/>
      <c r="FI311" s="56"/>
      <c r="FJ311" s="56"/>
      <c r="FK311" s="56"/>
      <c r="FM311" s="56"/>
      <c r="FN311" s="56"/>
      <c r="FO311" s="56"/>
      <c r="FP311" s="56"/>
      <c r="FQ311" s="56"/>
      <c r="FR311" s="56"/>
      <c r="FS311" s="56"/>
      <c r="FT311" s="56"/>
      <c r="FU311" s="56"/>
      <c r="FV311" s="56"/>
      <c r="FW311" s="56"/>
      <c r="GA311" s="66"/>
      <c r="GB311" s="66"/>
      <c r="GC311" s="56"/>
      <c r="GD311" s="56"/>
      <c r="GE311" s="66"/>
      <c r="GF311" s="56"/>
      <c r="GH311" s="56"/>
    </row>
    <row r="312" spans="1:190" s="57" customFormat="1" ht="18" customHeight="1" x14ac:dyDescent="0.3">
      <c r="A312" s="56" t="s">
        <v>1063</v>
      </c>
      <c r="B312" s="56" t="s">
        <v>1021</v>
      </c>
      <c r="C312" s="57">
        <v>850</v>
      </c>
      <c r="D312" s="57">
        <v>15</v>
      </c>
      <c r="E312" s="56">
        <f t="shared" si="4"/>
        <v>1123.1500000000001</v>
      </c>
      <c r="F312" s="58">
        <v>69.900000000000006</v>
      </c>
      <c r="G312" s="58">
        <v>0.3</v>
      </c>
      <c r="H312" s="58">
        <v>17.3</v>
      </c>
      <c r="I312" s="58">
        <v>1.6</v>
      </c>
      <c r="J312" s="58">
        <v>0.1</v>
      </c>
      <c r="K312" s="58">
        <v>0.4</v>
      </c>
      <c r="L312" s="58">
        <v>3.2</v>
      </c>
      <c r="M312" s="58">
        <v>4.2</v>
      </c>
      <c r="N312" s="58">
        <v>3.1</v>
      </c>
      <c r="O312" s="58"/>
      <c r="P312" s="58"/>
      <c r="Q312" s="58">
        <v>11.8</v>
      </c>
      <c r="R312" s="56"/>
      <c r="S312" s="58">
        <v>43.43</v>
      </c>
      <c r="T312" s="58">
        <v>1.41</v>
      </c>
      <c r="U312" s="58">
        <v>14.84</v>
      </c>
      <c r="V312" s="58">
        <v>15.24</v>
      </c>
      <c r="W312" s="58">
        <v>0.31</v>
      </c>
      <c r="X312" s="58">
        <v>9.4499999999999993</v>
      </c>
      <c r="Y312" s="58">
        <v>10.11</v>
      </c>
      <c r="Z312" s="58">
        <v>1.92</v>
      </c>
      <c r="AA312" s="58">
        <v>1.41</v>
      </c>
      <c r="AB312" s="58">
        <v>0.01</v>
      </c>
      <c r="AC312" s="56"/>
      <c r="AD312" s="59"/>
      <c r="AE312" s="60"/>
      <c r="AF312" s="61"/>
      <c r="AG312" s="59"/>
      <c r="AH312" s="59"/>
      <c r="AI312" s="59"/>
      <c r="AJ312" s="60"/>
      <c r="AK312" s="62"/>
      <c r="AL312" s="62"/>
      <c r="AM312" s="62"/>
      <c r="AN312" s="62"/>
      <c r="AO312" s="62"/>
      <c r="AP312" s="62"/>
      <c r="AQ312" s="63"/>
      <c r="AR312" s="62"/>
      <c r="AS312" s="62"/>
      <c r="AT312" s="63"/>
      <c r="AU312" s="59"/>
      <c r="AV312" s="59"/>
      <c r="AW312" s="59"/>
      <c r="AX312" s="59"/>
      <c r="AY312" s="59"/>
      <c r="AZ312" s="59"/>
      <c r="BA312" s="60"/>
      <c r="BB312" s="64"/>
      <c r="BC312" s="64"/>
      <c r="BD312" s="59"/>
      <c r="BE312" s="59"/>
      <c r="BF312" s="59"/>
      <c r="BG312" s="59"/>
      <c r="BH312" s="59"/>
      <c r="BI312" s="59"/>
      <c r="BJ312" s="59"/>
      <c r="BK312" s="59"/>
      <c r="BY312" s="56"/>
      <c r="BZ312" s="56"/>
      <c r="CM312" s="56"/>
      <c r="CN312" s="56"/>
      <c r="CO312" s="56"/>
      <c r="CP312"/>
      <c r="CQ312"/>
      <c r="CR312"/>
      <c r="CS312"/>
      <c r="CT312"/>
      <c r="CU312"/>
      <c r="CV312"/>
      <c r="CW312"/>
      <c r="CX312"/>
      <c r="CY312"/>
      <c r="CZ312"/>
      <c r="DA312" s="56"/>
      <c r="DB312" s="56"/>
      <c r="DC312" s="56"/>
      <c r="DD312" s="56"/>
      <c r="DE312" s="56"/>
      <c r="DF312" s="56"/>
      <c r="DG312" s="56"/>
      <c r="DH312" s="56"/>
      <c r="DI312" s="56"/>
      <c r="DJ312" s="56"/>
      <c r="DK312" s="56"/>
      <c r="DL312" s="56"/>
      <c r="DM312" s="56"/>
      <c r="DN312" s="56"/>
      <c r="DO312" s="56"/>
      <c r="DP312" s="56"/>
      <c r="DQ312" s="56"/>
      <c r="DR312" s="56"/>
      <c r="DS312" s="56"/>
      <c r="DT312" s="56"/>
      <c r="DU312" s="56"/>
      <c r="DV312" s="56"/>
      <c r="DW312" s="56"/>
      <c r="DX312" s="56"/>
      <c r="DY312" s="56"/>
      <c r="DZ312" s="56"/>
      <c r="EA312" s="56"/>
      <c r="EB312" s="56"/>
      <c r="EC312" s="56"/>
      <c r="ED312" s="56"/>
      <c r="EE312" s="56"/>
      <c r="EF312" s="56"/>
      <c r="EG312" s="56"/>
      <c r="EH312" s="56"/>
      <c r="EI312" s="56"/>
      <c r="EJ312" s="56"/>
      <c r="EK312" s="56"/>
      <c r="EL312" s="56"/>
      <c r="EX312" s="56"/>
      <c r="EY312" s="56"/>
      <c r="EZ312" s="56"/>
      <c r="FA312" s="56"/>
      <c r="FB312" s="56"/>
      <c r="FC312" s="56"/>
      <c r="FD312" s="56"/>
      <c r="FE312" s="56"/>
      <c r="FF312" s="56"/>
      <c r="FG312" s="65"/>
      <c r="FH312" s="65"/>
      <c r="FI312" s="56"/>
      <c r="FJ312" s="56"/>
      <c r="FK312" s="56"/>
      <c r="FM312" s="56"/>
      <c r="FN312" s="56"/>
      <c r="FO312" s="56"/>
      <c r="FP312" s="56"/>
      <c r="FQ312" s="56"/>
      <c r="FR312" s="56"/>
      <c r="FS312" s="56"/>
      <c r="FT312" s="56"/>
      <c r="FU312" s="56"/>
      <c r="FV312" s="56"/>
      <c r="FW312" s="56"/>
      <c r="GA312" s="66"/>
      <c r="GB312" s="66"/>
      <c r="GC312" s="56"/>
      <c r="GD312" s="56"/>
      <c r="GE312" s="66"/>
      <c r="GF312" s="56"/>
      <c r="GH312" s="56"/>
    </row>
    <row r="313" spans="1:190" s="57" customFormat="1" ht="18" customHeight="1" x14ac:dyDescent="0.3">
      <c r="A313" s="56" t="s">
        <v>1063</v>
      </c>
      <c r="B313" s="56" t="s">
        <v>1021</v>
      </c>
      <c r="C313" s="57">
        <v>950</v>
      </c>
      <c r="D313" s="57">
        <v>15</v>
      </c>
      <c r="E313" s="56">
        <f t="shared" si="4"/>
        <v>1223.1500000000001</v>
      </c>
      <c r="F313" s="58">
        <v>61.6</v>
      </c>
      <c r="G313" s="58">
        <v>0.7</v>
      </c>
      <c r="H313" s="58">
        <v>18.5</v>
      </c>
      <c r="I313" s="58">
        <v>5</v>
      </c>
      <c r="J313" s="58">
        <v>0.1</v>
      </c>
      <c r="K313" s="58">
        <v>2.6</v>
      </c>
      <c r="L313" s="58">
        <v>5.7</v>
      </c>
      <c r="M313" s="58">
        <v>3.5</v>
      </c>
      <c r="N313" s="58">
        <v>2.2000000000000002</v>
      </c>
      <c r="O313" s="58">
        <v>0.1</v>
      </c>
      <c r="P313" s="58"/>
      <c r="Q313" s="58">
        <v>12.5</v>
      </c>
      <c r="R313" s="56"/>
      <c r="S313" s="58">
        <v>44.28</v>
      </c>
      <c r="T313" s="58">
        <v>1.42</v>
      </c>
      <c r="U313" s="58">
        <v>12.97</v>
      </c>
      <c r="V313" s="58">
        <v>11.61</v>
      </c>
      <c r="W313" s="58">
        <v>0.19</v>
      </c>
      <c r="X313" s="58">
        <v>13.77</v>
      </c>
      <c r="Y313" s="58">
        <v>9.86</v>
      </c>
      <c r="Z313" s="58">
        <v>2.33</v>
      </c>
      <c r="AA313" s="58">
        <v>1.01</v>
      </c>
      <c r="AB313" s="58">
        <v>0.13</v>
      </c>
      <c r="AC313" s="56"/>
      <c r="AD313" s="59"/>
      <c r="AE313" s="60"/>
      <c r="AF313" s="61"/>
      <c r="AG313" s="59"/>
      <c r="AH313" s="59"/>
      <c r="AI313" s="59"/>
      <c r="AJ313" s="60"/>
      <c r="AK313" s="62"/>
      <c r="AL313" s="62"/>
      <c r="AM313" s="62"/>
      <c r="AN313" s="62"/>
      <c r="AO313" s="62"/>
      <c r="AP313" s="62"/>
      <c r="AQ313" s="63"/>
      <c r="AR313" s="62"/>
      <c r="AS313" s="62"/>
      <c r="AT313" s="63"/>
      <c r="AU313" s="59"/>
      <c r="AV313" s="59"/>
      <c r="AW313" s="59"/>
      <c r="AX313" s="59"/>
      <c r="AY313" s="59"/>
      <c r="AZ313" s="59"/>
      <c r="BA313" s="60"/>
      <c r="BB313" s="64"/>
      <c r="BC313" s="64"/>
      <c r="BD313" s="59"/>
      <c r="BE313" s="59"/>
      <c r="BF313" s="59"/>
      <c r="BG313" s="59"/>
      <c r="BH313" s="59"/>
      <c r="BI313" s="59"/>
      <c r="BJ313" s="59"/>
      <c r="BK313" s="59"/>
      <c r="BY313" s="56"/>
      <c r="BZ313" s="56"/>
      <c r="CM313" s="56"/>
      <c r="CN313" s="56"/>
      <c r="CO313" s="56"/>
      <c r="CP313"/>
      <c r="CQ313"/>
      <c r="CR313"/>
      <c r="CS313"/>
      <c r="CT313"/>
      <c r="CU313"/>
      <c r="CV313"/>
      <c r="CW313"/>
      <c r="CX313"/>
      <c r="CY313"/>
      <c r="CZ313"/>
      <c r="DA313" s="56"/>
      <c r="DB313" s="56"/>
      <c r="DC313" s="56"/>
      <c r="DD313" s="56"/>
      <c r="DE313" s="56"/>
      <c r="DF313" s="56"/>
      <c r="DG313" s="56"/>
      <c r="DH313" s="56"/>
      <c r="DI313" s="56"/>
      <c r="DJ313" s="56"/>
      <c r="DK313" s="56"/>
      <c r="DL313" s="56"/>
      <c r="DM313" s="56"/>
      <c r="DN313" s="56"/>
      <c r="DO313" s="56"/>
      <c r="DP313" s="56"/>
      <c r="DQ313" s="56"/>
      <c r="DR313" s="56"/>
      <c r="DS313" s="56"/>
      <c r="DT313" s="56"/>
      <c r="DU313" s="56"/>
      <c r="DV313" s="56"/>
      <c r="DW313" s="56"/>
      <c r="DX313" s="56"/>
      <c r="DY313" s="56"/>
      <c r="DZ313" s="56"/>
      <c r="EA313" s="56"/>
      <c r="EB313" s="56"/>
      <c r="EC313" s="56"/>
      <c r="ED313" s="56"/>
      <c r="EE313" s="56"/>
      <c r="EF313" s="56"/>
      <c r="EG313" s="56"/>
      <c r="EH313" s="56"/>
      <c r="EI313" s="56"/>
      <c r="EJ313" s="56"/>
      <c r="EK313" s="56"/>
      <c r="EL313" s="56"/>
      <c r="EX313" s="56"/>
      <c r="EY313" s="56"/>
      <c r="EZ313" s="56"/>
      <c r="FA313" s="56"/>
      <c r="FB313" s="56"/>
      <c r="FC313" s="56"/>
      <c r="FD313" s="56"/>
      <c r="FE313" s="56"/>
      <c r="FF313" s="56"/>
      <c r="FG313" s="65"/>
      <c r="FH313" s="65"/>
      <c r="FI313" s="56"/>
      <c r="FJ313" s="56"/>
      <c r="FK313" s="56"/>
      <c r="FM313" s="56"/>
      <c r="FN313" s="56"/>
      <c r="FO313" s="56"/>
      <c r="FP313" s="56"/>
      <c r="FQ313" s="56"/>
      <c r="FR313" s="56"/>
      <c r="FS313" s="56"/>
      <c r="FT313" s="56"/>
      <c r="FU313" s="56"/>
      <c r="FV313" s="56"/>
      <c r="FW313" s="56"/>
      <c r="GA313" s="66"/>
      <c r="GB313" s="66"/>
      <c r="GC313" s="56"/>
      <c r="GD313" s="56"/>
      <c r="GE313" s="66"/>
      <c r="GF313" s="56"/>
      <c r="GH313" s="56"/>
    </row>
    <row r="314" spans="1:190" s="57" customFormat="1" ht="18" customHeight="1" x14ac:dyDescent="0.3">
      <c r="A314" s="56" t="s">
        <v>1063</v>
      </c>
      <c r="B314" s="56" t="s">
        <v>1021</v>
      </c>
      <c r="C314" s="57">
        <v>950</v>
      </c>
      <c r="D314" s="57">
        <v>15</v>
      </c>
      <c r="E314" s="56">
        <f t="shared" si="4"/>
        <v>1223.1500000000001</v>
      </c>
      <c r="F314" s="58">
        <v>66.2</v>
      </c>
      <c r="G314" s="58">
        <v>0.6</v>
      </c>
      <c r="H314" s="58">
        <v>17.8</v>
      </c>
      <c r="I314" s="58">
        <v>2.2000000000000002</v>
      </c>
      <c r="J314" s="58">
        <v>0</v>
      </c>
      <c r="K314" s="58">
        <v>1.3</v>
      </c>
      <c r="L314" s="58">
        <v>3.2</v>
      </c>
      <c r="M314" s="58">
        <v>5.9</v>
      </c>
      <c r="N314" s="58">
        <v>2.7</v>
      </c>
      <c r="O314" s="58">
        <v>0.1</v>
      </c>
      <c r="P314" s="58"/>
      <c r="Q314" s="58">
        <v>9.5</v>
      </c>
      <c r="R314" s="56"/>
      <c r="S314" s="58">
        <v>44.37</v>
      </c>
      <c r="T314" s="58">
        <v>1.62</v>
      </c>
      <c r="U314" s="58">
        <v>14.6</v>
      </c>
      <c r="V314" s="58">
        <v>11.19</v>
      </c>
      <c r="W314" s="58">
        <v>0.26</v>
      </c>
      <c r="X314" s="58">
        <v>13.32</v>
      </c>
      <c r="Y314" s="58">
        <v>10.050000000000001</v>
      </c>
      <c r="Z314" s="58">
        <v>2.7</v>
      </c>
      <c r="AA314" s="58">
        <v>0.79</v>
      </c>
      <c r="AB314" s="58">
        <v>0</v>
      </c>
      <c r="AC314" s="56"/>
      <c r="AD314" s="59"/>
      <c r="AE314" s="60"/>
      <c r="AF314" s="61"/>
      <c r="AG314" s="59"/>
      <c r="AH314" s="59"/>
      <c r="AI314" s="59"/>
      <c r="AJ314" s="60"/>
      <c r="AK314" s="62"/>
      <c r="AL314" s="62"/>
      <c r="AM314" s="62"/>
      <c r="AN314" s="62"/>
      <c r="AO314" s="62"/>
      <c r="AP314" s="62"/>
      <c r="AQ314" s="63"/>
      <c r="AR314" s="62"/>
      <c r="AS314" s="62"/>
      <c r="AT314" s="63"/>
      <c r="AU314" s="59"/>
      <c r="AV314" s="59"/>
      <c r="AW314" s="59"/>
      <c r="AX314" s="59"/>
      <c r="AY314" s="59"/>
      <c r="AZ314" s="59"/>
      <c r="BA314" s="60"/>
      <c r="BB314" s="64"/>
      <c r="BC314" s="64"/>
      <c r="BD314" s="59"/>
      <c r="BE314" s="59"/>
      <c r="BF314" s="59"/>
      <c r="BG314" s="59"/>
      <c r="BH314" s="59"/>
      <c r="BI314" s="59"/>
      <c r="BJ314" s="59"/>
      <c r="BK314" s="59"/>
      <c r="BY314" s="56"/>
      <c r="BZ314" s="56"/>
      <c r="CM314" s="56"/>
      <c r="CN314" s="56"/>
      <c r="CO314" s="56"/>
      <c r="CP314"/>
      <c r="CQ314"/>
      <c r="CR314"/>
      <c r="CS314"/>
      <c r="CT314"/>
      <c r="CU314"/>
      <c r="CV314"/>
      <c r="CW314"/>
      <c r="CX314"/>
      <c r="CY314"/>
      <c r="CZ314"/>
      <c r="DA314" s="56"/>
      <c r="DB314" s="56"/>
      <c r="DC314" s="56"/>
      <c r="DD314" s="56"/>
      <c r="DE314" s="56"/>
      <c r="DF314" s="56"/>
      <c r="DG314" s="56"/>
      <c r="DH314" s="56"/>
      <c r="DI314" s="56"/>
      <c r="DJ314" s="56"/>
      <c r="DK314" s="56"/>
      <c r="DL314" s="56"/>
      <c r="DM314" s="56"/>
      <c r="DN314" s="56"/>
      <c r="DO314" s="56"/>
      <c r="DP314" s="56"/>
      <c r="DQ314" s="56"/>
      <c r="DR314" s="56"/>
      <c r="DS314" s="56"/>
      <c r="DT314" s="56"/>
      <c r="DU314" s="56"/>
      <c r="DV314" s="56"/>
      <c r="DW314" s="56"/>
      <c r="DX314" s="56"/>
      <c r="DY314" s="56"/>
      <c r="DZ314" s="56"/>
      <c r="EA314" s="56"/>
      <c r="EB314" s="56"/>
      <c r="EC314" s="56"/>
      <c r="ED314" s="56"/>
      <c r="EE314" s="56"/>
      <c r="EF314" s="56"/>
      <c r="EG314" s="56"/>
      <c r="EH314" s="56"/>
      <c r="EI314" s="56"/>
      <c r="EJ314" s="56"/>
      <c r="EK314" s="56"/>
      <c r="EL314" s="56"/>
      <c r="EX314" s="56"/>
      <c r="EY314" s="56"/>
      <c r="EZ314" s="56"/>
      <c r="FA314" s="56"/>
      <c r="FB314" s="56"/>
      <c r="FC314" s="56"/>
      <c r="FD314" s="56"/>
      <c r="FE314" s="56"/>
      <c r="FF314" s="56"/>
      <c r="FG314" s="65"/>
      <c r="FH314" s="65"/>
      <c r="FI314" s="56"/>
      <c r="FJ314" s="56"/>
      <c r="FK314" s="56"/>
      <c r="FM314" s="56"/>
      <c r="FN314" s="56"/>
      <c r="FO314" s="56"/>
      <c r="FP314" s="56"/>
      <c r="FQ314" s="56"/>
      <c r="FR314" s="56"/>
      <c r="FS314" s="56"/>
      <c r="FT314" s="56"/>
      <c r="FU314" s="56"/>
      <c r="FV314" s="56"/>
      <c r="FW314" s="56"/>
      <c r="GA314" s="66"/>
      <c r="GB314" s="66"/>
      <c r="GC314" s="56"/>
      <c r="GD314" s="56"/>
      <c r="GE314" s="66"/>
      <c r="GF314" s="56"/>
      <c r="GH314" s="56"/>
    </row>
    <row r="315" spans="1:190" s="57" customFormat="1" ht="18" customHeight="1" x14ac:dyDescent="0.3">
      <c r="A315" s="56" t="s">
        <v>1063</v>
      </c>
      <c r="B315" s="56" t="s">
        <v>1021</v>
      </c>
      <c r="C315" s="57">
        <v>950</v>
      </c>
      <c r="D315" s="57">
        <v>15</v>
      </c>
      <c r="E315" s="56">
        <f t="shared" si="4"/>
        <v>1223.1500000000001</v>
      </c>
      <c r="F315" s="58">
        <v>65.7</v>
      </c>
      <c r="G315" s="58">
        <v>0.7</v>
      </c>
      <c r="H315" s="58">
        <v>17.899999999999999</v>
      </c>
      <c r="I315" s="58">
        <v>2.4</v>
      </c>
      <c r="J315" s="58">
        <v>0</v>
      </c>
      <c r="K315" s="58">
        <v>1.2</v>
      </c>
      <c r="L315" s="58">
        <v>3.7</v>
      </c>
      <c r="M315" s="58">
        <v>5.5</v>
      </c>
      <c r="N315" s="58">
        <v>2.8</v>
      </c>
      <c r="O315" s="58">
        <v>0.1</v>
      </c>
      <c r="P315" s="58"/>
      <c r="Q315" s="58">
        <v>11</v>
      </c>
      <c r="R315" s="56"/>
      <c r="S315" s="58">
        <v>44.26</v>
      </c>
      <c r="T315" s="58">
        <v>1.82</v>
      </c>
      <c r="U315" s="58">
        <v>13.68</v>
      </c>
      <c r="V315" s="58">
        <v>12.93</v>
      </c>
      <c r="W315" s="58">
        <v>0.26</v>
      </c>
      <c r="X315" s="58">
        <v>11.91</v>
      </c>
      <c r="Y315" s="58">
        <v>9.91</v>
      </c>
      <c r="Z315" s="58">
        <v>2.16</v>
      </c>
      <c r="AA315" s="58">
        <v>0.76</v>
      </c>
      <c r="AB315" s="58">
        <v>0.02</v>
      </c>
      <c r="AC315" s="56"/>
      <c r="AD315" s="59"/>
      <c r="AE315" s="60"/>
      <c r="AF315" s="61"/>
      <c r="AG315" s="59"/>
      <c r="AH315" s="59"/>
      <c r="AI315" s="59"/>
      <c r="AJ315" s="60"/>
      <c r="AK315" s="62"/>
      <c r="AL315" s="62"/>
      <c r="AM315" s="62"/>
      <c r="AN315" s="62"/>
      <c r="AO315" s="62"/>
      <c r="AP315" s="62"/>
      <c r="AQ315" s="63"/>
      <c r="AR315" s="62"/>
      <c r="AS315" s="62"/>
      <c r="AT315" s="63"/>
      <c r="AU315" s="59"/>
      <c r="AV315" s="59"/>
      <c r="AW315" s="59"/>
      <c r="AX315" s="59"/>
      <c r="AY315" s="59"/>
      <c r="AZ315" s="59"/>
      <c r="BA315" s="60"/>
      <c r="BB315" s="64"/>
      <c r="BC315" s="64"/>
      <c r="BD315" s="59"/>
      <c r="BE315" s="59"/>
      <c r="BF315" s="59"/>
      <c r="BG315" s="59"/>
      <c r="BH315" s="59"/>
      <c r="BI315" s="59"/>
      <c r="BJ315" s="59"/>
      <c r="BK315" s="59"/>
      <c r="BY315" s="56"/>
      <c r="BZ315" s="56"/>
      <c r="CM315" s="56"/>
      <c r="CN315" s="56"/>
      <c r="CO315" s="56"/>
      <c r="CP315"/>
      <c r="CQ315"/>
      <c r="CR315"/>
      <c r="CS315"/>
      <c r="CT315"/>
      <c r="CU315"/>
      <c r="CV315"/>
      <c r="CW315"/>
      <c r="CX315"/>
      <c r="CY315"/>
      <c r="CZ315"/>
      <c r="DA315" s="56"/>
      <c r="DB315" s="56"/>
      <c r="DC315" s="56"/>
      <c r="DD315" s="56"/>
      <c r="DE315" s="56"/>
      <c r="DF315" s="56"/>
      <c r="DG315" s="56"/>
      <c r="DH315" s="56"/>
      <c r="DI315" s="56"/>
      <c r="DJ315" s="56"/>
      <c r="DK315" s="56"/>
      <c r="DL315" s="56"/>
      <c r="DM315" s="56"/>
      <c r="DN315" s="56"/>
      <c r="DO315" s="56"/>
      <c r="DP315" s="56"/>
      <c r="DQ315" s="56"/>
      <c r="DR315" s="56"/>
      <c r="DS315" s="56"/>
      <c r="DT315" s="56"/>
      <c r="DU315" s="56"/>
      <c r="DV315" s="56"/>
      <c r="DW315" s="56"/>
      <c r="DX315" s="56"/>
      <c r="DY315" s="56"/>
      <c r="DZ315" s="56"/>
      <c r="EA315" s="56"/>
      <c r="EB315" s="56"/>
      <c r="EC315" s="56"/>
      <c r="ED315" s="56"/>
      <c r="EE315" s="56"/>
      <c r="EF315" s="56"/>
      <c r="EG315" s="56"/>
      <c r="EH315" s="56"/>
      <c r="EI315" s="56"/>
      <c r="EJ315" s="56"/>
      <c r="EK315" s="56"/>
      <c r="EL315" s="56"/>
      <c r="EX315" s="56"/>
      <c r="EY315" s="56"/>
      <c r="EZ315" s="56"/>
      <c r="FA315" s="56"/>
      <c r="FB315" s="56"/>
      <c r="FC315" s="56"/>
      <c r="FD315" s="56"/>
      <c r="FE315" s="56"/>
      <c r="FF315" s="56"/>
      <c r="FG315" s="65"/>
      <c r="FH315" s="65"/>
      <c r="FI315" s="56"/>
      <c r="FJ315" s="56"/>
      <c r="FK315" s="56"/>
      <c r="FM315" s="56"/>
      <c r="FN315" s="56"/>
      <c r="FO315" s="56"/>
      <c r="FP315" s="56"/>
      <c r="FQ315" s="56"/>
      <c r="FR315" s="56"/>
      <c r="FS315" s="56"/>
      <c r="FT315" s="56"/>
      <c r="FU315" s="56"/>
      <c r="FV315" s="56"/>
      <c r="FW315" s="56"/>
      <c r="GA315" s="66"/>
      <c r="GB315" s="66"/>
      <c r="GC315" s="56"/>
      <c r="GD315" s="56"/>
      <c r="GE315" s="66"/>
      <c r="GF315" s="56"/>
      <c r="GH315" s="56"/>
    </row>
    <row r="316" spans="1:190" s="57" customFormat="1" ht="18" customHeight="1" x14ac:dyDescent="0.3">
      <c r="A316" s="56" t="s">
        <v>1046</v>
      </c>
      <c r="B316" s="56" t="s">
        <v>1021</v>
      </c>
      <c r="C316" s="57">
        <v>950</v>
      </c>
      <c r="D316" s="57">
        <v>15</v>
      </c>
      <c r="E316" s="56">
        <f t="shared" si="4"/>
        <v>1223.1500000000001</v>
      </c>
      <c r="F316" s="58">
        <v>59.91</v>
      </c>
      <c r="G316" s="58">
        <v>0.86</v>
      </c>
      <c r="H316" s="58">
        <v>18.38</v>
      </c>
      <c r="I316" s="58">
        <v>4.83</v>
      </c>
      <c r="J316" s="58">
        <v>0.06</v>
      </c>
      <c r="K316" s="58">
        <v>2.97</v>
      </c>
      <c r="L316" s="58">
        <v>4.32</v>
      </c>
      <c r="M316" s="58">
        <v>5.77</v>
      </c>
      <c r="N316" s="58">
        <v>2.48</v>
      </c>
      <c r="O316" s="58"/>
      <c r="P316" s="58">
        <v>0.4</v>
      </c>
      <c r="Q316" s="58">
        <v>8.9599999999999937</v>
      </c>
      <c r="R316" s="56"/>
      <c r="S316" s="58">
        <v>45.59</v>
      </c>
      <c r="T316" s="58">
        <v>1.84</v>
      </c>
      <c r="U316" s="58">
        <v>11.91</v>
      </c>
      <c r="V316" s="58">
        <v>6.26</v>
      </c>
      <c r="W316" s="58">
        <v>0.1</v>
      </c>
      <c r="X316" s="58">
        <v>17.649999999999999</v>
      </c>
      <c r="Y316" s="58">
        <v>10.63</v>
      </c>
      <c r="Z316" s="58">
        <v>3.01</v>
      </c>
      <c r="AA316" s="58">
        <v>1.02</v>
      </c>
      <c r="AB316" s="58">
        <v>0.28000000000000003</v>
      </c>
      <c r="AC316" s="56"/>
      <c r="AD316" s="59"/>
      <c r="AE316" s="60"/>
      <c r="AF316" s="61"/>
      <c r="AG316" s="59"/>
      <c r="AH316" s="59"/>
      <c r="AI316" s="59"/>
      <c r="AJ316" s="60"/>
      <c r="AK316" s="62"/>
      <c r="AL316" s="62"/>
      <c r="AM316" s="62"/>
      <c r="AN316" s="62"/>
      <c r="AO316" s="62"/>
      <c r="AP316" s="62"/>
      <c r="AQ316" s="63"/>
      <c r="AR316" s="62"/>
      <c r="AS316" s="62"/>
      <c r="AT316" s="63"/>
      <c r="AU316" s="59"/>
      <c r="AV316" s="59"/>
      <c r="AW316" s="59"/>
      <c r="AX316" s="59"/>
      <c r="AY316" s="59"/>
      <c r="AZ316" s="59"/>
      <c r="BA316" s="60"/>
      <c r="BB316" s="64"/>
      <c r="BC316" s="64"/>
      <c r="BD316" s="59"/>
      <c r="BE316" s="59"/>
      <c r="BF316" s="59"/>
      <c r="BG316" s="59"/>
      <c r="BH316" s="59"/>
      <c r="BI316" s="59"/>
      <c r="BJ316" s="59"/>
      <c r="BK316" s="59"/>
      <c r="BY316" s="56"/>
      <c r="BZ316" s="56"/>
      <c r="CM316" s="56"/>
      <c r="CN316" s="56"/>
      <c r="CO316" s="56"/>
      <c r="CP316"/>
      <c r="CQ316"/>
      <c r="CR316"/>
      <c r="CS316"/>
      <c r="CT316"/>
      <c r="CU316"/>
      <c r="CV316"/>
      <c r="CW316"/>
      <c r="CX316"/>
      <c r="CY316"/>
      <c r="CZ316"/>
      <c r="DA316" s="56"/>
      <c r="DB316" s="56"/>
      <c r="DC316" s="56"/>
      <c r="DD316" s="56"/>
      <c r="DE316" s="56"/>
      <c r="DF316" s="56"/>
      <c r="DG316" s="56"/>
      <c r="DH316" s="56"/>
      <c r="DI316" s="56"/>
      <c r="DJ316" s="56"/>
      <c r="DK316" s="56"/>
      <c r="DL316" s="56"/>
      <c r="DM316" s="56"/>
      <c r="DN316" s="56"/>
      <c r="DO316" s="56"/>
      <c r="DP316" s="56"/>
      <c r="DQ316" s="56"/>
      <c r="DR316" s="56"/>
      <c r="DS316" s="56"/>
      <c r="DT316" s="56"/>
      <c r="DU316" s="56"/>
      <c r="DV316" s="56"/>
      <c r="DW316" s="56"/>
      <c r="DX316" s="56"/>
      <c r="DY316" s="56"/>
      <c r="DZ316" s="56"/>
      <c r="EA316" s="56"/>
      <c r="EB316" s="56"/>
      <c r="EC316" s="56"/>
      <c r="ED316" s="56"/>
      <c r="EE316" s="56"/>
      <c r="EF316" s="56"/>
      <c r="EG316" s="56"/>
      <c r="EH316" s="56"/>
      <c r="EI316" s="56"/>
      <c r="EJ316" s="56"/>
      <c r="EK316" s="56"/>
      <c r="EL316" s="56"/>
      <c r="EX316" s="56"/>
      <c r="EY316" s="56"/>
      <c r="EZ316" s="56"/>
      <c r="FA316" s="56"/>
      <c r="FB316" s="56"/>
      <c r="FC316" s="56"/>
      <c r="FD316" s="56"/>
      <c r="FE316" s="56"/>
      <c r="FF316" s="56"/>
      <c r="FG316" s="65"/>
      <c r="FH316" s="65"/>
      <c r="FI316" s="56"/>
      <c r="FJ316" s="56"/>
      <c r="FK316" s="56"/>
      <c r="FM316" s="56"/>
      <c r="FN316" s="56"/>
      <c r="FO316" s="56"/>
      <c r="FP316" s="56"/>
      <c r="FQ316" s="56"/>
      <c r="FR316" s="56"/>
      <c r="FS316" s="56"/>
      <c r="FT316" s="56"/>
      <c r="FU316" s="56"/>
      <c r="FV316" s="56"/>
      <c r="FW316" s="56"/>
      <c r="GA316" s="66"/>
      <c r="GB316" s="66"/>
      <c r="GC316" s="56"/>
      <c r="GD316" s="56"/>
      <c r="GE316" s="66"/>
      <c r="GF316" s="56"/>
      <c r="GH316" s="56"/>
    </row>
    <row r="317" spans="1:190" s="57" customFormat="1" ht="18" customHeight="1" x14ac:dyDescent="0.3">
      <c r="A317" s="56" t="s">
        <v>1046</v>
      </c>
      <c r="B317" s="56" t="s">
        <v>1021</v>
      </c>
      <c r="C317" s="57">
        <v>1050</v>
      </c>
      <c r="D317" s="57">
        <v>15</v>
      </c>
      <c r="E317" s="56">
        <f t="shared" si="4"/>
        <v>1323.15</v>
      </c>
      <c r="F317" s="58">
        <v>61.08</v>
      </c>
      <c r="G317" s="58">
        <v>0.83</v>
      </c>
      <c r="H317" s="58">
        <v>18.93</v>
      </c>
      <c r="I317" s="58">
        <v>4.28</v>
      </c>
      <c r="J317" s="58">
        <v>0.06</v>
      </c>
      <c r="K317" s="58">
        <v>2.16</v>
      </c>
      <c r="L317" s="58">
        <v>3.67</v>
      </c>
      <c r="M317" s="58">
        <v>5.71</v>
      </c>
      <c r="N317" s="58">
        <v>2.38</v>
      </c>
      <c r="O317" s="58"/>
      <c r="P317" s="58">
        <v>0.4</v>
      </c>
      <c r="Q317" s="58">
        <v>1.9000000000000057</v>
      </c>
      <c r="R317" s="56"/>
      <c r="S317" s="58">
        <v>44.31</v>
      </c>
      <c r="T317" s="58">
        <v>2.36</v>
      </c>
      <c r="U317" s="58">
        <v>13.64</v>
      </c>
      <c r="V317" s="58">
        <v>8.4700000000000006</v>
      </c>
      <c r="W317" s="58">
        <v>0.13</v>
      </c>
      <c r="X317" s="58">
        <v>15.45</v>
      </c>
      <c r="Y317" s="58">
        <v>10</v>
      </c>
      <c r="Z317" s="58">
        <v>3.13</v>
      </c>
      <c r="AA317" s="58">
        <v>0.92</v>
      </c>
      <c r="AB317" s="58">
        <v>0.13</v>
      </c>
      <c r="AC317" s="56"/>
      <c r="AD317" s="59"/>
      <c r="AE317" s="60"/>
      <c r="AF317" s="61"/>
      <c r="AG317" s="59"/>
      <c r="AH317" s="59"/>
      <c r="AI317" s="59"/>
      <c r="AJ317" s="60"/>
      <c r="AK317" s="62"/>
      <c r="AL317" s="62"/>
      <c r="AM317" s="62"/>
      <c r="AN317" s="62"/>
      <c r="AO317" s="62"/>
      <c r="AP317" s="62"/>
      <c r="AQ317" s="63"/>
      <c r="AR317" s="62"/>
      <c r="AS317" s="62"/>
      <c r="AT317" s="63"/>
      <c r="AU317" s="59"/>
      <c r="AV317" s="59"/>
      <c r="AW317" s="59"/>
      <c r="AX317" s="59"/>
      <c r="AY317" s="59"/>
      <c r="AZ317" s="59"/>
      <c r="BA317" s="60"/>
      <c r="BB317" s="64"/>
      <c r="BC317" s="64"/>
      <c r="BD317" s="59"/>
      <c r="BE317" s="59"/>
      <c r="BF317" s="59"/>
      <c r="BG317" s="59"/>
      <c r="BH317" s="59"/>
      <c r="BI317" s="59"/>
      <c r="BJ317" s="59"/>
      <c r="BK317" s="59"/>
      <c r="BY317" s="56"/>
      <c r="BZ317" s="56"/>
      <c r="CM317" s="56"/>
      <c r="CN317" s="56"/>
      <c r="CO317" s="56"/>
      <c r="CP317"/>
      <c r="CQ317"/>
      <c r="CR317"/>
      <c r="CS317"/>
      <c r="CT317"/>
      <c r="CU317"/>
      <c r="CV317"/>
      <c r="CW317"/>
      <c r="CX317"/>
      <c r="CY317"/>
      <c r="CZ317"/>
      <c r="DA317" s="56"/>
      <c r="DB317" s="56"/>
      <c r="DC317" s="56"/>
      <c r="DD317" s="56"/>
      <c r="DE317" s="56"/>
      <c r="DF317" s="56"/>
      <c r="DG317" s="56"/>
      <c r="DH317" s="56"/>
      <c r="DI317" s="56"/>
      <c r="DJ317" s="56"/>
      <c r="DK317" s="56"/>
      <c r="DL317" s="56"/>
      <c r="DM317" s="56"/>
      <c r="DN317" s="56"/>
      <c r="DO317" s="56"/>
      <c r="DP317" s="56"/>
      <c r="DQ317" s="56"/>
      <c r="DR317" s="56"/>
      <c r="DS317" s="56"/>
      <c r="DT317" s="56"/>
      <c r="DU317" s="56"/>
      <c r="DV317" s="56"/>
      <c r="DW317" s="56"/>
      <c r="DX317" s="56"/>
      <c r="DY317" s="56"/>
      <c r="DZ317" s="56"/>
      <c r="EA317" s="56"/>
      <c r="EB317" s="56"/>
      <c r="EC317" s="56"/>
      <c r="ED317" s="56"/>
      <c r="EE317" s="56"/>
      <c r="EF317" s="56"/>
      <c r="EG317" s="56"/>
      <c r="EH317" s="56"/>
      <c r="EI317" s="56"/>
      <c r="EJ317" s="56"/>
      <c r="EK317" s="56"/>
      <c r="EL317" s="56"/>
      <c r="EX317" s="56"/>
      <c r="EY317" s="56"/>
      <c r="EZ317" s="56"/>
      <c r="FA317" s="56"/>
      <c r="FB317" s="56"/>
      <c r="FC317" s="56"/>
      <c r="FD317" s="56"/>
      <c r="FE317" s="56"/>
      <c r="FF317" s="56"/>
      <c r="FG317" s="65"/>
      <c r="FH317" s="65"/>
      <c r="FI317" s="56"/>
      <c r="FJ317" s="56"/>
      <c r="FK317" s="56"/>
      <c r="FM317" s="56"/>
      <c r="FN317" s="56"/>
      <c r="FO317" s="56"/>
      <c r="FP317" s="56"/>
      <c r="FQ317" s="56"/>
      <c r="FR317" s="56"/>
      <c r="FS317" s="56"/>
      <c r="FT317" s="56"/>
      <c r="FU317" s="56"/>
      <c r="FV317" s="56"/>
      <c r="FW317" s="56"/>
      <c r="GA317" s="66"/>
      <c r="GB317" s="66"/>
      <c r="GC317" s="56"/>
      <c r="GD317" s="56"/>
      <c r="GE317" s="66"/>
      <c r="GF317" s="56"/>
      <c r="GH317" s="56"/>
    </row>
    <row r="318" spans="1:190" s="57" customFormat="1" ht="18" customHeight="1" x14ac:dyDescent="0.3">
      <c r="A318" s="56" t="s">
        <v>1046</v>
      </c>
      <c r="B318" s="56" t="s">
        <v>1021</v>
      </c>
      <c r="C318" s="57">
        <v>1050</v>
      </c>
      <c r="D318" s="57">
        <v>15</v>
      </c>
      <c r="E318" s="56">
        <f t="shared" si="4"/>
        <v>1323.15</v>
      </c>
      <c r="F318" s="58">
        <v>59.22</v>
      </c>
      <c r="G318" s="58">
        <v>0.83</v>
      </c>
      <c r="H318" s="58">
        <v>18.68</v>
      </c>
      <c r="I318" s="58">
        <v>5.56</v>
      </c>
      <c r="J318" s="58">
        <v>7.0000000000000007E-2</v>
      </c>
      <c r="K318" s="58">
        <v>2.88</v>
      </c>
      <c r="L318" s="58">
        <v>4.63</v>
      </c>
      <c r="M318" s="58">
        <v>5.15</v>
      </c>
      <c r="N318" s="58">
        <v>2.58</v>
      </c>
      <c r="O318" s="58"/>
      <c r="P318" s="58">
        <v>0.39</v>
      </c>
      <c r="Q318" s="58">
        <v>2.9399999999999977</v>
      </c>
      <c r="R318" s="56"/>
      <c r="S318" s="58">
        <v>44.3</v>
      </c>
      <c r="T318" s="58">
        <v>1.92</v>
      </c>
      <c r="U318" s="58">
        <v>14.2</v>
      </c>
      <c r="V318" s="58">
        <v>9.16</v>
      </c>
      <c r="W318" s="58">
        <v>0.12</v>
      </c>
      <c r="X318" s="58">
        <v>15.11</v>
      </c>
      <c r="Y318" s="58">
        <v>10.43</v>
      </c>
      <c r="Z318" s="58">
        <v>3</v>
      </c>
      <c r="AA318" s="58">
        <v>1.01</v>
      </c>
      <c r="AB318" s="58">
        <v>0.13</v>
      </c>
      <c r="AC318" s="56"/>
      <c r="AD318" s="59"/>
      <c r="AE318" s="60"/>
      <c r="AF318" s="61"/>
      <c r="AG318" s="59"/>
      <c r="AH318" s="59"/>
      <c r="AI318" s="59"/>
      <c r="AJ318" s="60"/>
      <c r="AK318" s="62"/>
      <c r="AL318" s="62"/>
      <c r="AM318" s="62"/>
      <c r="AN318" s="62"/>
      <c r="AO318" s="62"/>
      <c r="AP318" s="62"/>
      <c r="AQ318" s="63"/>
      <c r="AR318" s="62"/>
      <c r="AS318" s="62"/>
      <c r="AT318" s="63"/>
      <c r="AU318" s="59"/>
      <c r="AV318" s="59"/>
      <c r="AW318" s="59"/>
      <c r="AX318" s="59"/>
      <c r="AY318" s="59"/>
      <c r="AZ318" s="59"/>
      <c r="BA318" s="60"/>
      <c r="BB318" s="64"/>
      <c r="BC318" s="64"/>
      <c r="BD318" s="59"/>
      <c r="BE318" s="59"/>
      <c r="BF318" s="59"/>
      <c r="BG318" s="59"/>
      <c r="BH318" s="59"/>
      <c r="BI318" s="59"/>
      <c r="BJ318" s="59"/>
      <c r="BK318" s="59"/>
      <c r="BY318" s="56"/>
      <c r="BZ318" s="56"/>
      <c r="CM318" s="56"/>
      <c r="CN318" s="56"/>
      <c r="CO318" s="56"/>
      <c r="CP318"/>
      <c r="CQ318"/>
      <c r="CR318"/>
      <c r="CS318"/>
      <c r="CT318"/>
      <c r="CU318"/>
      <c r="CV318"/>
      <c r="CW318"/>
      <c r="CX318"/>
      <c r="CY318"/>
      <c r="CZ318"/>
      <c r="DA318" s="56"/>
      <c r="DB318" s="56"/>
      <c r="DC318" s="56"/>
      <c r="DD318" s="56"/>
      <c r="DE318" s="56"/>
      <c r="DF318" s="56"/>
      <c r="DG318" s="56"/>
      <c r="DH318" s="56"/>
      <c r="DI318" s="56"/>
      <c r="DJ318" s="56"/>
      <c r="DK318" s="56"/>
      <c r="DL318" s="56"/>
      <c r="DM318" s="56"/>
      <c r="DN318" s="56"/>
      <c r="DO318" s="56"/>
      <c r="DP318" s="56"/>
      <c r="DQ318" s="56"/>
      <c r="DR318" s="56"/>
      <c r="DS318" s="56"/>
      <c r="DT318" s="56"/>
      <c r="DU318" s="56"/>
      <c r="DV318" s="56"/>
      <c r="DW318" s="56"/>
      <c r="DX318" s="56"/>
      <c r="DY318" s="56"/>
      <c r="DZ318" s="56"/>
      <c r="EA318" s="56"/>
      <c r="EB318" s="56"/>
      <c r="EC318" s="56"/>
      <c r="ED318" s="56"/>
      <c r="EE318" s="56"/>
      <c r="EF318" s="56"/>
      <c r="EG318" s="56"/>
      <c r="EH318" s="56"/>
      <c r="EI318" s="56"/>
      <c r="EJ318" s="56"/>
      <c r="EK318" s="56"/>
      <c r="EL318" s="56"/>
      <c r="EX318" s="56"/>
      <c r="EY318" s="56"/>
      <c r="EZ318" s="56"/>
      <c r="FA318" s="56"/>
      <c r="FB318" s="56"/>
      <c r="FC318" s="56"/>
      <c r="FD318" s="56"/>
      <c r="FE318" s="56"/>
      <c r="FF318" s="56"/>
      <c r="FG318" s="65"/>
      <c r="FH318" s="65"/>
      <c r="FI318" s="56"/>
      <c r="FJ318" s="56"/>
      <c r="FK318" s="56"/>
      <c r="FM318" s="56"/>
      <c r="FN318" s="56"/>
      <c r="FO318" s="56"/>
      <c r="FP318" s="56"/>
      <c r="FQ318" s="56"/>
      <c r="FR318" s="56"/>
      <c r="FS318" s="56"/>
      <c r="FT318" s="56"/>
      <c r="FU318" s="56"/>
      <c r="FV318" s="56"/>
      <c r="FW318" s="56"/>
      <c r="GA318" s="66"/>
      <c r="GB318" s="66"/>
      <c r="GC318" s="56"/>
      <c r="GD318" s="56"/>
      <c r="GE318" s="66"/>
      <c r="GF318" s="56"/>
      <c r="GH318" s="56"/>
    </row>
    <row r="319" spans="1:190" s="57" customFormat="1" ht="18" customHeight="1" x14ac:dyDescent="0.3">
      <c r="A319" s="56" t="s">
        <v>1046</v>
      </c>
      <c r="B319" s="56" t="s">
        <v>1021</v>
      </c>
      <c r="C319" s="57">
        <v>950</v>
      </c>
      <c r="D319" s="57">
        <v>15</v>
      </c>
      <c r="E319" s="56">
        <f t="shared" si="4"/>
        <v>1223.1500000000001</v>
      </c>
      <c r="F319" s="58">
        <v>63.17</v>
      </c>
      <c r="G319" s="58">
        <v>0.41</v>
      </c>
      <c r="H319" s="58">
        <v>18.3</v>
      </c>
      <c r="I319" s="58">
        <v>4.37</v>
      </c>
      <c r="J319" s="58">
        <v>0.08</v>
      </c>
      <c r="K319" s="58">
        <v>1.39</v>
      </c>
      <c r="L319" s="58">
        <v>3.74</v>
      </c>
      <c r="M319" s="58">
        <v>5.41</v>
      </c>
      <c r="N319" s="58">
        <v>2.71</v>
      </c>
      <c r="O319" s="58"/>
      <c r="P319" s="58">
        <v>0.4</v>
      </c>
      <c r="Q319" s="58">
        <v>3.8900000000000006</v>
      </c>
      <c r="R319" s="56"/>
      <c r="S319" s="58">
        <v>44.17</v>
      </c>
      <c r="T319" s="58">
        <v>1.79</v>
      </c>
      <c r="U319" s="58">
        <v>12.49</v>
      </c>
      <c r="V319" s="58">
        <v>10.050000000000001</v>
      </c>
      <c r="W319" s="58">
        <v>0.13</v>
      </c>
      <c r="X319" s="58">
        <v>15.03</v>
      </c>
      <c r="Y319" s="58">
        <v>10.92</v>
      </c>
      <c r="Z319" s="58">
        <v>2.74</v>
      </c>
      <c r="AA319" s="58">
        <v>0.89</v>
      </c>
      <c r="AB319" s="58">
        <v>0.1</v>
      </c>
      <c r="AC319" s="56"/>
      <c r="AD319" s="59"/>
      <c r="AE319" s="60"/>
      <c r="AF319" s="61"/>
      <c r="AG319" s="59"/>
      <c r="AH319" s="59"/>
      <c r="AI319" s="59"/>
      <c r="AJ319" s="60"/>
      <c r="AK319" s="62"/>
      <c r="AL319" s="62"/>
      <c r="AM319" s="62"/>
      <c r="AN319" s="62"/>
      <c r="AO319" s="62"/>
      <c r="AP319" s="62"/>
      <c r="AQ319" s="63"/>
      <c r="AR319" s="62"/>
      <c r="AS319" s="62"/>
      <c r="AT319" s="63"/>
      <c r="AU319" s="59"/>
      <c r="AV319" s="59"/>
      <c r="AW319" s="59"/>
      <c r="AX319" s="59"/>
      <c r="AY319" s="59"/>
      <c r="AZ319" s="59"/>
      <c r="BA319" s="60"/>
      <c r="BB319" s="64"/>
      <c r="BC319" s="64"/>
      <c r="BD319" s="59"/>
      <c r="BE319" s="59"/>
      <c r="BF319" s="59"/>
      <c r="BG319" s="59"/>
      <c r="BH319" s="59"/>
      <c r="BI319" s="59"/>
      <c r="BJ319" s="59"/>
      <c r="BK319" s="59"/>
      <c r="BY319" s="56"/>
      <c r="BZ319" s="56"/>
      <c r="CM319" s="56"/>
      <c r="CN319" s="56"/>
      <c r="CO319" s="56"/>
      <c r="CP319"/>
      <c r="CQ319"/>
      <c r="CR319"/>
      <c r="CS319"/>
      <c r="CT319"/>
      <c r="CU319"/>
      <c r="CV319"/>
      <c r="CW319"/>
      <c r="CX319"/>
      <c r="CY319"/>
      <c r="CZ319"/>
      <c r="DA319" s="56"/>
      <c r="DB319" s="56"/>
      <c r="DC319" s="56"/>
      <c r="DD319" s="56"/>
      <c r="DE319" s="56"/>
      <c r="DF319" s="56"/>
      <c r="DG319" s="56"/>
      <c r="DH319" s="56"/>
      <c r="DI319" s="56"/>
      <c r="DJ319" s="56"/>
      <c r="DK319" s="56"/>
      <c r="DL319" s="56"/>
      <c r="DM319" s="56"/>
      <c r="DN319" s="56"/>
      <c r="DO319" s="56"/>
      <c r="DP319" s="56"/>
      <c r="DQ319" s="56"/>
      <c r="DR319" s="56"/>
      <c r="DS319" s="56"/>
      <c r="DT319" s="56"/>
      <c r="DU319" s="56"/>
      <c r="DV319" s="56"/>
      <c r="DW319" s="56"/>
      <c r="DX319" s="56"/>
      <c r="DY319" s="56"/>
      <c r="DZ319" s="56"/>
      <c r="EA319" s="56"/>
      <c r="EB319" s="56"/>
      <c r="EC319" s="56"/>
      <c r="ED319" s="56"/>
      <c r="EE319" s="56"/>
      <c r="EF319" s="56"/>
      <c r="EG319" s="56"/>
      <c r="EH319" s="56"/>
      <c r="EI319" s="56"/>
      <c r="EJ319" s="56"/>
      <c r="EK319" s="56"/>
      <c r="EL319" s="56"/>
      <c r="EX319" s="56"/>
      <c r="EY319" s="56"/>
      <c r="EZ319" s="56"/>
      <c r="FA319" s="56"/>
      <c r="FB319" s="56"/>
      <c r="FC319" s="56"/>
      <c r="FD319" s="56"/>
      <c r="FE319" s="56"/>
      <c r="FF319" s="56"/>
      <c r="FG319" s="65"/>
      <c r="FH319" s="65"/>
      <c r="FI319" s="56"/>
      <c r="FJ319" s="56"/>
      <c r="FK319" s="56"/>
      <c r="FM319" s="56"/>
      <c r="FN319" s="56"/>
      <c r="FO319" s="56"/>
      <c r="FP319" s="56"/>
      <c r="FQ319" s="56"/>
      <c r="FR319" s="56"/>
      <c r="FS319" s="56"/>
      <c r="FT319" s="56"/>
      <c r="FU319" s="56"/>
      <c r="FV319" s="56"/>
      <c r="FW319" s="56"/>
      <c r="GA319" s="66"/>
      <c r="GB319" s="66"/>
      <c r="GC319" s="56"/>
      <c r="GD319" s="56"/>
      <c r="GE319" s="66"/>
      <c r="GF319" s="56"/>
      <c r="GH319" s="56"/>
    </row>
    <row r="320" spans="1:190" s="57" customFormat="1" ht="18" customHeight="1" x14ac:dyDescent="0.3">
      <c r="A320" s="56" t="s">
        <v>1056</v>
      </c>
      <c r="B320" s="56" t="s">
        <v>1021</v>
      </c>
      <c r="C320" s="57">
        <v>850</v>
      </c>
      <c r="D320" s="57">
        <v>15</v>
      </c>
      <c r="E320" s="56">
        <f t="shared" si="4"/>
        <v>1123.1500000000001</v>
      </c>
      <c r="F320" s="58">
        <v>68.180000000000007</v>
      </c>
      <c r="G320" s="58">
        <v>0.15</v>
      </c>
      <c r="H320" s="58">
        <v>14.79</v>
      </c>
      <c r="I320" s="58">
        <v>0.83</v>
      </c>
      <c r="J320" s="58">
        <v>0</v>
      </c>
      <c r="K320" s="58">
        <v>0.15</v>
      </c>
      <c r="L320" s="58">
        <v>1.82</v>
      </c>
      <c r="M320" s="58">
        <v>0.25</v>
      </c>
      <c r="N320" s="58">
        <v>3.26</v>
      </c>
      <c r="O320" s="58">
        <v>0.15</v>
      </c>
      <c r="P320" s="58"/>
      <c r="Q320" s="58">
        <v>10.419999999999987</v>
      </c>
      <c r="R320" s="56"/>
      <c r="S320" s="58">
        <v>41.83</v>
      </c>
      <c r="T320" s="58">
        <v>1.17</v>
      </c>
      <c r="U320" s="58">
        <v>15.39</v>
      </c>
      <c r="V320" s="58">
        <v>17.920000000000002</v>
      </c>
      <c r="W320" s="58">
        <v>0.33</v>
      </c>
      <c r="X320" s="58">
        <v>7.54</v>
      </c>
      <c r="Y320" s="58">
        <v>9.89</v>
      </c>
      <c r="Z320" s="58">
        <v>2.2999999999999998</v>
      </c>
      <c r="AA320" s="58">
        <v>1.62</v>
      </c>
      <c r="AB320" s="58"/>
      <c r="AC320" s="56"/>
      <c r="AD320" s="59"/>
      <c r="AE320" s="60"/>
      <c r="AF320" s="61"/>
      <c r="AG320" s="59"/>
      <c r="AH320" s="59"/>
      <c r="AI320" s="59"/>
      <c r="AJ320" s="60"/>
      <c r="AK320" s="62"/>
      <c r="AL320" s="62"/>
      <c r="AM320" s="62"/>
      <c r="AN320" s="62"/>
      <c r="AO320" s="62"/>
      <c r="AP320" s="62"/>
      <c r="AQ320" s="63"/>
      <c r="AR320" s="62"/>
      <c r="AS320" s="62"/>
      <c r="AT320" s="63"/>
      <c r="AU320" s="59"/>
      <c r="AV320" s="59"/>
      <c r="AW320" s="59"/>
      <c r="AX320" s="59"/>
      <c r="AY320" s="59"/>
      <c r="AZ320" s="59"/>
      <c r="BA320" s="60"/>
      <c r="BB320" s="64"/>
      <c r="BC320" s="64"/>
      <c r="BD320" s="59"/>
      <c r="BE320" s="59"/>
      <c r="BF320" s="59"/>
      <c r="BG320" s="59"/>
      <c r="BH320" s="59"/>
      <c r="BI320" s="59"/>
      <c r="BJ320" s="59"/>
      <c r="BK320" s="59"/>
      <c r="BY320" s="56"/>
      <c r="BZ320" s="56"/>
      <c r="CM320" s="56"/>
      <c r="CN320" s="56"/>
      <c r="CO320" s="56"/>
      <c r="CP320"/>
      <c r="CQ320"/>
      <c r="CR320"/>
      <c r="CS320"/>
      <c r="CT320"/>
      <c r="CU320"/>
      <c r="CV320"/>
      <c r="CW320"/>
      <c r="CX320"/>
      <c r="CY320"/>
      <c r="CZ320"/>
      <c r="DA320" s="56"/>
      <c r="DB320" s="56"/>
      <c r="DC320" s="56"/>
      <c r="DD320" s="56"/>
      <c r="DE320" s="56"/>
      <c r="DF320" s="56"/>
      <c r="DG320" s="56"/>
      <c r="DH320" s="56"/>
      <c r="DI320" s="56"/>
      <c r="DJ320" s="56"/>
      <c r="DK320" s="56"/>
      <c r="DL320" s="56"/>
      <c r="DM320" s="56"/>
      <c r="DN320" s="56"/>
      <c r="DO320" s="56"/>
      <c r="DP320" s="56"/>
      <c r="DQ320" s="56"/>
      <c r="DR320" s="56"/>
      <c r="DS320" s="56"/>
      <c r="DT320" s="56"/>
      <c r="DU320" s="56"/>
      <c r="DV320" s="56"/>
      <c r="DW320" s="56"/>
      <c r="DX320" s="56"/>
      <c r="DY320" s="56"/>
      <c r="DZ320" s="56"/>
      <c r="EA320" s="56"/>
      <c r="EB320" s="56"/>
      <c r="EC320" s="56"/>
      <c r="ED320" s="56"/>
      <c r="EE320" s="56"/>
      <c r="EF320" s="56"/>
      <c r="EG320" s="56"/>
      <c r="EH320" s="56"/>
      <c r="EI320" s="56"/>
      <c r="EJ320" s="56"/>
      <c r="EK320" s="56"/>
      <c r="EL320" s="56"/>
      <c r="EX320" s="56"/>
      <c r="EY320" s="56"/>
      <c r="EZ320" s="56"/>
      <c r="FA320" s="56"/>
      <c r="FB320" s="56"/>
      <c r="FC320" s="56"/>
      <c r="FD320" s="56"/>
      <c r="FE320" s="56"/>
      <c r="FF320" s="56"/>
      <c r="FG320" s="65"/>
      <c r="FH320" s="65"/>
      <c r="FI320" s="56"/>
      <c r="FJ320" s="56"/>
      <c r="FK320" s="56"/>
      <c r="FM320" s="56"/>
      <c r="FN320" s="56"/>
      <c r="FO320" s="56"/>
      <c r="FP320" s="56"/>
      <c r="FQ320" s="56"/>
      <c r="FR320" s="56"/>
      <c r="FS320" s="56"/>
      <c r="FT320" s="56"/>
      <c r="FU320" s="56"/>
      <c r="FV320" s="56"/>
      <c r="FW320" s="56"/>
      <c r="GA320" s="66"/>
      <c r="GB320" s="66"/>
      <c r="GC320" s="56"/>
      <c r="GD320" s="56"/>
      <c r="GE320" s="66"/>
      <c r="GF320" s="56"/>
      <c r="GH320" s="56"/>
    </row>
    <row r="321" spans="1:190" s="57" customFormat="1" ht="18" customHeight="1" x14ac:dyDescent="0.3">
      <c r="A321" s="56" t="s">
        <v>1056</v>
      </c>
      <c r="B321" s="56" t="s">
        <v>1021</v>
      </c>
      <c r="C321" s="57">
        <v>900</v>
      </c>
      <c r="D321" s="57">
        <v>15</v>
      </c>
      <c r="E321" s="56">
        <f t="shared" si="4"/>
        <v>1173.1500000000001</v>
      </c>
      <c r="F321" s="58">
        <v>68.27</v>
      </c>
      <c r="G321" s="58">
        <v>0.18</v>
      </c>
      <c r="H321" s="58">
        <v>14.74</v>
      </c>
      <c r="I321" s="58">
        <v>0.86</v>
      </c>
      <c r="J321" s="58">
        <v>0</v>
      </c>
      <c r="K321" s="58">
        <v>0.14000000000000001</v>
      </c>
      <c r="L321" s="58">
        <v>1.59</v>
      </c>
      <c r="M321" s="58">
        <v>0.56000000000000005</v>
      </c>
      <c r="N321" s="58">
        <v>2.19</v>
      </c>
      <c r="O321" s="58">
        <v>0.18</v>
      </c>
      <c r="P321" s="58"/>
      <c r="Q321" s="58">
        <v>11.289999999999992</v>
      </c>
      <c r="R321" s="56"/>
      <c r="S321" s="58">
        <v>41.04</v>
      </c>
      <c r="T321" s="58">
        <v>1.72</v>
      </c>
      <c r="U321" s="58">
        <v>15.71</v>
      </c>
      <c r="V321" s="58">
        <v>17.690000000000001</v>
      </c>
      <c r="W321" s="58">
        <v>0.12</v>
      </c>
      <c r="X321" s="58">
        <v>7.87</v>
      </c>
      <c r="Y321" s="58">
        <v>9.93</v>
      </c>
      <c r="Z321" s="58">
        <v>2.1800000000000002</v>
      </c>
      <c r="AA321" s="58">
        <v>1.89</v>
      </c>
      <c r="AB321" s="58"/>
      <c r="AC321" s="56"/>
      <c r="AD321" s="59"/>
      <c r="AE321" s="60"/>
      <c r="AF321" s="61"/>
      <c r="AG321" s="59"/>
      <c r="AH321" s="59"/>
      <c r="AI321" s="59"/>
      <c r="AJ321" s="60"/>
      <c r="AK321" s="62"/>
      <c r="AL321" s="62"/>
      <c r="AM321" s="62"/>
      <c r="AN321" s="62"/>
      <c r="AO321" s="62"/>
      <c r="AP321" s="62"/>
      <c r="AQ321" s="63"/>
      <c r="AR321" s="62"/>
      <c r="AS321" s="62"/>
      <c r="AT321" s="63"/>
      <c r="AU321" s="59"/>
      <c r="AV321" s="59"/>
      <c r="AW321" s="59"/>
      <c r="AX321" s="59"/>
      <c r="AY321" s="59"/>
      <c r="AZ321" s="59"/>
      <c r="BA321" s="60"/>
      <c r="BB321" s="64"/>
      <c r="BC321" s="64"/>
      <c r="BD321" s="59"/>
      <c r="BE321" s="59"/>
      <c r="BF321" s="59"/>
      <c r="BG321" s="59"/>
      <c r="BH321" s="59"/>
      <c r="BI321" s="59"/>
      <c r="BJ321" s="59"/>
      <c r="BK321" s="59"/>
      <c r="BY321" s="56"/>
      <c r="BZ321" s="56"/>
      <c r="CM321" s="56"/>
      <c r="CN321" s="56"/>
      <c r="CO321" s="56"/>
      <c r="CP321"/>
      <c r="CQ321"/>
      <c r="CR321"/>
      <c r="CS321"/>
      <c r="CT321"/>
      <c r="CU321"/>
      <c r="CV321"/>
      <c r="CW321"/>
      <c r="CX321"/>
      <c r="CY321"/>
      <c r="CZ321"/>
      <c r="DA321" s="56"/>
      <c r="DB321" s="56"/>
      <c r="DC321" s="56"/>
      <c r="DD321" s="56"/>
      <c r="DE321" s="56"/>
      <c r="DF321" s="56"/>
      <c r="DG321" s="56"/>
      <c r="DH321" s="56"/>
      <c r="DI321" s="56"/>
      <c r="DJ321" s="56"/>
      <c r="DK321" s="56"/>
      <c r="DL321" s="56"/>
      <c r="DM321" s="56"/>
      <c r="DN321" s="56"/>
      <c r="DO321" s="56"/>
      <c r="DP321" s="56"/>
      <c r="DQ321" s="56"/>
      <c r="DR321" s="56"/>
      <c r="DS321" s="56"/>
      <c r="DT321" s="56"/>
      <c r="DU321" s="56"/>
      <c r="DV321" s="56"/>
      <c r="DW321" s="56"/>
      <c r="DX321" s="56"/>
      <c r="DY321" s="56"/>
      <c r="DZ321" s="56"/>
      <c r="EA321" s="56"/>
      <c r="EB321" s="56"/>
      <c r="EC321" s="56"/>
      <c r="ED321" s="56"/>
      <c r="EE321" s="56"/>
      <c r="EF321" s="56"/>
      <c r="EG321" s="56"/>
      <c r="EH321" s="56"/>
      <c r="EI321" s="56"/>
      <c r="EJ321" s="56"/>
      <c r="EK321" s="56"/>
      <c r="EL321" s="56"/>
      <c r="EX321" s="56"/>
      <c r="EY321" s="56"/>
      <c r="EZ321" s="56"/>
      <c r="FA321" s="56"/>
      <c r="FB321" s="56"/>
      <c r="FC321" s="56"/>
      <c r="FD321" s="56"/>
      <c r="FE321" s="56"/>
      <c r="FF321" s="56"/>
      <c r="FG321" s="65"/>
      <c r="FH321" s="65"/>
      <c r="FI321" s="56"/>
      <c r="FJ321" s="56"/>
      <c r="FK321" s="56"/>
      <c r="FM321" s="56"/>
      <c r="FN321" s="56"/>
      <c r="FO321" s="56"/>
      <c r="FP321" s="56"/>
      <c r="FQ321" s="56"/>
      <c r="FR321" s="56"/>
      <c r="FS321" s="56"/>
      <c r="FT321" s="56"/>
      <c r="FU321" s="56"/>
      <c r="FV321" s="56"/>
      <c r="FW321" s="56"/>
      <c r="GA321" s="66"/>
      <c r="GB321" s="66"/>
      <c r="GC321" s="56"/>
      <c r="GD321" s="56"/>
      <c r="GE321" s="66"/>
      <c r="GF321" s="56"/>
      <c r="GH321" s="56"/>
    </row>
    <row r="322" spans="1:190" s="57" customFormat="1" ht="18" customHeight="1" x14ac:dyDescent="0.3">
      <c r="A322" s="56" t="s">
        <v>1049</v>
      </c>
      <c r="B322" s="56" t="s">
        <v>1021</v>
      </c>
      <c r="C322" s="57">
        <v>1000</v>
      </c>
      <c r="D322" s="57">
        <v>15</v>
      </c>
      <c r="E322" s="56">
        <f t="shared" si="4"/>
        <v>1273.1500000000001</v>
      </c>
      <c r="F322" s="58">
        <v>50.94</v>
      </c>
      <c r="G322" s="58">
        <v>0.96</v>
      </c>
      <c r="H322" s="58">
        <v>16.850000000000001</v>
      </c>
      <c r="I322" s="58">
        <v>3.32</v>
      </c>
      <c r="J322" s="58"/>
      <c r="K322" s="58">
        <v>1.7</v>
      </c>
      <c r="L322" s="58">
        <v>2.2999999999999998</v>
      </c>
      <c r="M322" s="58">
        <v>4.3</v>
      </c>
      <c r="N322" s="58">
        <v>1.71</v>
      </c>
      <c r="O322" s="58"/>
      <c r="P322" s="58">
        <v>1.25</v>
      </c>
      <c r="Q322" s="58">
        <v>16.670000000000016</v>
      </c>
      <c r="R322" s="56"/>
      <c r="S322" s="58">
        <v>44.34</v>
      </c>
      <c r="T322" s="58">
        <v>2.48</v>
      </c>
      <c r="U322" s="58">
        <v>10.15</v>
      </c>
      <c r="V322" s="58">
        <v>11.18</v>
      </c>
      <c r="W322" s="58">
        <v>0.39</v>
      </c>
      <c r="X322" s="58">
        <v>15.02</v>
      </c>
      <c r="Y322" s="58">
        <v>9.2899999999999991</v>
      </c>
      <c r="Z322" s="58">
        <v>4.0199999999999996</v>
      </c>
      <c r="AA322" s="58">
        <v>1.1399999999999999</v>
      </c>
      <c r="AB322" s="58"/>
      <c r="AC322" s="56"/>
      <c r="AD322" s="59"/>
      <c r="AE322" s="60"/>
      <c r="AF322" s="61"/>
      <c r="AG322" s="59"/>
      <c r="AH322" s="59"/>
      <c r="AI322" s="59"/>
      <c r="AJ322" s="60"/>
      <c r="AK322" s="62"/>
      <c r="AL322" s="62"/>
      <c r="AM322" s="62"/>
      <c r="AN322" s="62"/>
      <c r="AO322" s="62"/>
      <c r="AP322" s="62"/>
      <c r="AQ322" s="63"/>
      <c r="AR322" s="62"/>
      <c r="AS322" s="62"/>
      <c r="AT322" s="63"/>
      <c r="AU322" s="59"/>
      <c r="AV322" s="59"/>
      <c r="AW322" s="59"/>
      <c r="AX322" s="59"/>
      <c r="AY322" s="59"/>
      <c r="AZ322" s="59"/>
      <c r="BA322" s="60"/>
      <c r="BB322" s="64"/>
      <c r="BC322" s="64"/>
      <c r="BD322" s="59"/>
      <c r="BE322" s="59"/>
      <c r="BF322" s="59"/>
      <c r="BG322" s="59"/>
      <c r="BH322" s="59"/>
      <c r="BI322" s="59"/>
      <c r="BJ322" s="59"/>
      <c r="BK322" s="59"/>
      <c r="BY322" s="56"/>
      <c r="BZ322" s="56"/>
      <c r="CM322" s="56"/>
      <c r="CN322" s="56"/>
      <c r="CO322" s="56"/>
      <c r="CP322"/>
      <c r="CQ322"/>
      <c r="CR322"/>
      <c r="CS322"/>
      <c r="CT322"/>
      <c r="CU322"/>
      <c r="CV322"/>
      <c r="CW322"/>
      <c r="CX322"/>
      <c r="CY322"/>
      <c r="CZ322"/>
      <c r="DA322" s="56"/>
      <c r="DB322" s="56"/>
      <c r="DC322" s="56"/>
      <c r="DD322" s="56"/>
      <c r="DE322" s="56"/>
      <c r="DF322" s="56"/>
      <c r="DG322" s="56"/>
      <c r="DH322" s="56"/>
      <c r="DI322" s="56"/>
      <c r="DJ322" s="56"/>
      <c r="DK322" s="56"/>
      <c r="DL322" s="56"/>
      <c r="DM322" s="56"/>
      <c r="DN322" s="56"/>
      <c r="DO322" s="56"/>
      <c r="DP322" s="56"/>
      <c r="DQ322" s="56"/>
      <c r="DR322" s="56"/>
      <c r="DS322" s="56"/>
      <c r="DT322" s="56"/>
      <c r="DU322" s="56"/>
      <c r="DV322" s="56"/>
      <c r="DW322" s="56"/>
      <c r="DX322" s="56"/>
      <c r="DY322" s="56"/>
      <c r="DZ322" s="56"/>
      <c r="EA322" s="56"/>
      <c r="EB322" s="56"/>
      <c r="EC322" s="56"/>
      <c r="ED322" s="56"/>
      <c r="EE322" s="56"/>
      <c r="EF322" s="56"/>
      <c r="EG322" s="56"/>
      <c r="EH322" s="56"/>
      <c r="EI322" s="56"/>
      <c r="EJ322" s="56"/>
      <c r="EK322" s="56"/>
      <c r="EL322" s="56"/>
      <c r="EX322" s="56"/>
      <c r="EY322" s="56"/>
      <c r="EZ322" s="56"/>
      <c r="FA322" s="56"/>
      <c r="FB322" s="56"/>
      <c r="FC322" s="56"/>
      <c r="FD322" s="56"/>
      <c r="FE322" s="56"/>
      <c r="FF322" s="56"/>
      <c r="FG322" s="65"/>
      <c r="FH322" s="65"/>
      <c r="FI322" s="56"/>
      <c r="FJ322" s="56"/>
      <c r="FK322" s="56"/>
      <c r="FM322" s="56"/>
      <c r="FN322" s="56"/>
      <c r="FO322" s="56"/>
      <c r="FP322" s="56"/>
      <c r="FQ322" s="56"/>
      <c r="FR322" s="56"/>
      <c r="FS322" s="56"/>
      <c r="FT322" s="56"/>
      <c r="FU322" s="56"/>
      <c r="FV322" s="56"/>
      <c r="FW322" s="56"/>
      <c r="GA322" s="66"/>
      <c r="GB322" s="66"/>
      <c r="GC322" s="56"/>
      <c r="GD322" s="56"/>
      <c r="GE322" s="66"/>
      <c r="GF322" s="56"/>
      <c r="GH322" s="56"/>
    </row>
    <row r="323" spans="1:190" s="57" customFormat="1" ht="18" customHeight="1" x14ac:dyDescent="0.3">
      <c r="A323" s="56" t="s">
        <v>1049</v>
      </c>
      <c r="B323" s="56" t="s">
        <v>1021</v>
      </c>
      <c r="C323" s="57">
        <v>1080</v>
      </c>
      <c r="D323" s="57">
        <v>15</v>
      </c>
      <c r="E323" s="56">
        <f t="shared" ref="E323:E386" si="5">C323+273.15</f>
        <v>1353.15</v>
      </c>
      <c r="F323" s="58">
        <v>51.87</v>
      </c>
      <c r="G323" s="58">
        <v>2.5499999999999998</v>
      </c>
      <c r="H323" s="58">
        <v>16.89</v>
      </c>
      <c r="I323" s="58">
        <v>9.27</v>
      </c>
      <c r="J323" s="58">
        <v>0.31</v>
      </c>
      <c r="K323" s="58">
        <v>2.12</v>
      </c>
      <c r="L323" s="58">
        <v>8.49</v>
      </c>
      <c r="M323" s="58">
        <v>4.16</v>
      </c>
      <c r="N323" s="58">
        <v>1.63</v>
      </c>
      <c r="O323" s="58"/>
      <c r="P323" s="58">
        <v>2.4700000000000002</v>
      </c>
      <c r="Q323" s="58">
        <v>0.24000000000000909</v>
      </c>
      <c r="R323" s="56"/>
      <c r="S323" s="58">
        <v>43.7</v>
      </c>
      <c r="T323" s="58">
        <v>2.86</v>
      </c>
      <c r="U323" s="58">
        <v>11.94</v>
      </c>
      <c r="V323" s="58">
        <v>9.77</v>
      </c>
      <c r="W323" s="58">
        <v>0.27</v>
      </c>
      <c r="X323" s="58">
        <v>15.45</v>
      </c>
      <c r="Y323" s="58">
        <v>9.64</v>
      </c>
      <c r="Z323" s="58">
        <v>3.04</v>
      </c>
      <c r="AA323" s="58">
        <v>1.22</v>
      </c>
      <c r="AB323" s="58">
        <v>0.14000000000000001</v>
      </c>
      <c r="AC323" s="56"/>
      <c r="AD323" s="59"/>
      <c r="AE323" s="60"/>
      <c r="AF323" s="61"/>
      <c r="AG323" s="59"/>
      <c r="AH323" s="59"/>
      <c r="AI323" s="59"/>
      <c r="AJ323" s="60"/>
      <c r="AK323" s="62"/>
      <c r="AL323" s="62"/>
      <c r="AM323" s="62"/>
      <c r="AN323" s="62"/>
      <c r="AO323" s="62"/>
      <c r="AP323" s="62"/>
      <c r="AQ323" s="63"/>
      <c r="AR323" s="62"/>
      <c r="AS323" s="62"/>
      <c r="AT323" s="63"/>
      <c r="AU323" s="59"/>
      <c r="AV323" s="59"/>
      <c r="AW323" s="59"/>
      <c r="AX323" s="59"/>
      <c r="AY323" s="59"/>
      <c r="AZ323" s="59"/>
      <c r="BA323" s="60"/>
      <c r="BB323" s="64"/>
      <c r="BC323" s="64"/>
      <c r="BD323" s="59"/>
      <c r="BE323" s="59"/>
      <c r="BF323" s="59"/>
      <c r="BG323" s="59"/>
      <c r="BH323" s="59"/>
      <c r="BI323" s="59"/>
      <c r="BJ323" s="59"/>
      <c r="BK323" s="59"/>
      <c r="BY323" s="56"/>
      <c r="BZ323" s="56"/>
      <c r="CM323" s="56"/>
      <c r="CN323" s="56"/>
      <c r="CO323" s="56"/>
      <c r="CP323"/>
      <c r="CQ323"/>
      <c r="CR323"/>
      <c r="CS323"/>
      <c r="CT323"/>
      <c r="CU323"/>
      <c r="CV323"/>
      <c r="CW323"/>
      <c r="CX323"/>
      <c r="CY323"/>
      <c r="CZ323"/>
      <c r="DA323" s="56"/>
      <c r="DB323" s="56"/>
      <c r="DC323" s="56"/>
      <c r="DD323" s="56"/>
      <c r="DE323" s="56"/>
      <c r="DF323" s="56"/>
      <c r="DG323" s="56"/>
      <c r="DH323" s="56"/>
      <c r="DI323" s="56"/>
      <c r="DJ323" s="56"/>
      <c r="DK323" s="56"/>
      <c r="DL323" s="56"/>
      <c r="DM323" s="56"/>
      <c r="DN323" s="56"/>
      <c r="DO323" s="56"/>
      <c r="DP323" s="56"/>
      <c r="DQ323" s="56"/>
      <c r="DR323" s="56"/>
      <c r="DS323" s="56"/>
      <c r="DT323" s="56"/>
      <c r="DU323" s="56"/>
      <c r="DV323" s="56"/>
      <c r="DW323" s="56"/>
      <c r="DX323" s="56"/>
      <c r="DY323" s="56"/>
      <c r="DZ323" s="56"/>
      <c r="EA323" s="56"/>
      <c r="EB323" s="56"/>
      <c r="EC323" s="56"/>
      <c r="ED323" s="56"/>
      <c r="EE323" s="56"/>
      <c r="EF323" s="56"/>
      <c r="EG323" s="56"/>
      <c r="EH323" s="56"/>
      <c r="EI323" s="56"/>
      <c r="EJ323" s="56"/>
      <c r="EK323" s="56"/>
      <c r="EL323" s="56"/>
      <c r="EX323" s="56"/>
      <c r="EY323" s="56"/>
      <c r="EZ323" s="56"/>
      <c r="FA323" s="56"/>
      <c r="FB323" s="56"/>
      <c r="FC323" s="56"/>
      <c r="FD323" s="56"/>
      <c r="FE323" s="56"/>
      <c r="FF323" s="56"/>
      <c r="FG323" s="65"/>
      <c r="FH323" s="65"/>
      <c r="FI323" s="56"/>
      <c r="FJ323" s="56"/>
      <c r="FK323" s="56"/>
      <c r="FM323" s="56"/>
      <c r="FN323" s="56"/>
      <c r="FO323" s="56"/>
      <c r="FP323" s="56"/>
      <c r="FQ323" s="56"/>
      <c r="FR323" s="56"/>
      <c r="FS323" s="56"/>
      <c r="FT323" s="56"/>
      <c r="FU323" s="56"/>
      <c r="FV323" s="56"/>
      <c r="FW323" s="56"/>
      <c r="GA323" s="66"/>
      <c r="GB323" s="66"/>
      <c r="GC323" s="56"/>
      <c r="GD323" s="56"/>
      <c r="GE323" s="66"/>
      <c r="GF323" s="56"/>
      <c r="GH323" s="56"/>
    </row>
    <row r="324" spans="1:190" s="57" customFormat="1" ht="18" customHeight="1" x14ac:dyDescent="0.3">
      <c r="A324" s="56" t="s">
        <v>1064</v>
      </c>
      <c r="B324" s="56" t="s">
        <v>1021</v>
      </c>
      <c r="C324" s="57">
        <v>1092</v>
      </c>
      <c r="D324" s="57">
        <v>15</v>
      </c>
      <c r="E324" s="56">
        <f t="shared" si="5"/>
        <v>1365.15</v>
      </c>
      <c r="F324" s="58">
        <v>45.98</v>
      </c>
      <c r="G324" s="58">
        <v>2.41</v>
      </c>
      <c r="H324" s="58">
        <v>16.46</v>
      </c>
      <c r="I324" s="58">
        <v>9.1300000000000008</v>
      </c>
      <c r="J324" s="58">
        <v>0.18</v>
      </c>
      <c r="K324" s="58">
        <v>5.39</v>
      </c>
      <c r="L324" s="58">
        <v>6.51</v>
      </c>
      <c r="M324" s="58">
        <v>5.05</v>
      </c>
      <c r="N324" s="58">
        <v>1.24</v>
      </c>
      <c r="O324" s="58"/>
      <c r="P324" s="58">
        <v>1.1399999999999999</v>
      </c>
      <c r="Q324" s="58">
        <v>6.52</v>
      </c>
      <c r="R324" s="56"/>
      <c r="S324" s="58">
        <v>42.48</v>
      </c>
      <c r="T324" s="58">
        <v>3.32</v>
      </c>
      <c r="U324" s="58">
        <v>14.09</v>
      </c>
      <c r="V324" s="58">
        <v>7.62</v>
      </c>
      <c r="W324" s="58">
        <v>0.16</v>
      </c>
      <c r="X324" s="58">
        <v>15.7</v>
      </c>
      <c r="Y324" s="58">
        <v>9.61</v>
      </c>
      <c r="Z324" s="58">
        <v>3.37</v>
      </c>
      <c r="AA324" s="58">
        <v>0.79</v>
      </c>
      <c r="AB324" s="58"/>
      <c r="AC324" s="56"/>
      <c r="AD324" s="59"/>
      <c r="AE324" s="60"/>
      <c r="AF324" s="61"/>
      <c r="AG324" s="59"/>
      <c r="AH324" s="59"/>
      <c r="AI324" s="59"/>
      <c r="AJ324" s="60"/>
      <c r="AK324" s="62"/>
      <c r="AL324" s="62"/>
      <c r="AM324" s="62"/>
      <c r="AN324" s="62"/>
      <c r="AO324" s="62"/>
      <c r="AP324" s="62"/>
      <c r="AQ324" s="63"/>
      <c r="AR324" s="62"/>
      <c r="AS324" s="62"/>
      <c r="AT324" s="63"/>
      <c r="AU324" s="59"/>
      <c r="AV324" s="59"/>
      <c r="AW324" s="59"/>
      <c r="AX324" s="59"/>
      <c r="AY324" s="59"/>
      <c r="AZ324" s="59"/>
      <c r="BA324" s="60"/>
      <c r="BB324" s="64"/>
      <c r="BC324" s="64"/>
      <c r="BD324" s="59"/>
      <c r="BE324" s="59"/>
      <c r="BF324" s="59"/>
      <c r="BG324" s="59"/>
      <c r="BH324" s="59"/>
      <c r="BI324" s="59"/>
      <c r="BJ324" s="59"/>
      <c r="BK324" s="59"/>
      <c r="BY324" s="56"/>
      <c r="BZ324" s="56"/>
      <c r="CM324" s="56"/>
      <c r="CN324" s="56"/>
      <c r="CO324" s="56"/>
      <c r="CP324"/>
      <c r="CQ324"/>
      <c r="CR324"/>
      <c r="CS324"/>
      <c r="CT324"/>
      <c r="CU324"/>
      <c r="CV324"/>
      <c r="CW324"/>
      <c r="CX324"/>
      <c r="CY324"/>
      <c r="CZ324"/>
      <c r="DA324" s="56"/>
      <c r="DB324" s="56"/>
      <c r="DC324" s="56"/>
      <c r="DD324" s="56"/>
      <c r="DE324" s="56"/>
      <c r="DF324" s="56"/>
      <c r="DG324" s="56"/>
      <c r="DH324" s="56"/>
      <c r="DI324" s="56"/>
      <c r="DJ324" s="56"/>
      <c r="DK324" s="56"/>
      <c r="DL324" s="56"/>
      <c r="DM324" s="56"/>
      <c r="DN324" s="56"/>
      <c r="DO324" s="56"/>
      <c r="DP324" s="56"/>
      <c r="DQ324" s="56"/>
      <c r="DR324" s="56"/>
      <c r="DS324" s="56"/>
      <c r="DT324" s="56"/>
      <c r="DU324" s="56"/>
      <c r="DV324" s="56"/>
      <c r="DW324" s="56"/>
      <c r="DX324" s="56"/>
      <c r="DY324" s="56"/>
      <c r="DZ324" s="56"/>
      <c r="EA324" s="56"/>
      <c r="EB324" s="56"/>
      <c r="EC324" s="56"/>
      <c r="ED324" s="56"/>
      <c r="EE324" s="56"/>
      <c r="EF324" s="56"/>
      <c r="EG324" s="56"/>
      <c r="EH324" s="56"/>
      <c r="EI324" s="56"/>
      <c r="EJ324" s="56"/>
      <c r="EK324" s="56"/>
      <c r="EL324" s="56"/>
      <c r="EX324" s="56"/>
      <c r="EY324" s="56"/>
      <c r="EZ324" s="56"/>
      <c r="FA324" s="56"/>
      <c r="FB324" s="56"/>
      <c r="FC324" s="56"/>
      <c r="FD324" s="56"/>
      <c r="FE324" s="56"/>
      <c r="FF324" s="56"/>
      <c r="FG324" s="65"/>
      <c r="FH324" s="65"/>
      <c r="FI324" s="56"/>
      <c r="FJ324" s="56"/>
      <c r="FK324" s="56"/>
      <c r="FM324" s="56"/>
      <c r="FN324" s="56"/>
      <c r="FO324" s="56"/>
      <c r="FP324" s="56"/>
      <c r="FQ324" s="56"/>
      <c r="FR324" s="56"/>
      <c r="FS324" s="56"/>
      <c r="FT324" s="56"/>
      <c r="FU324" s="56"/>
      <c r="FV324" s="56"/>
      <c r="FW324" s="56"/>
      <c r="GA324" s="66"/>
      <c r="GB324" s="66"/>
      <c r="GC324" s="56"/>
      <c r="GD324" s="56"/>
      <c r="GE324" s="66"/>
      <c r="GF324" s="56"/>
      <c r="GH324" s="56"/>
    </row>
    <row r="325" spans="1:190" s="57" customFormat="1" ht="18" customHeight="1" x14ac:dyDescent="0.3">
      <c r="A325" s="56" t="s">
        <v>1057</v>
      </c>
      <c r="B325" s="56" t="s">
        <v>1021</v>
      </c>
      <c r="C325" s="57">
        <v>1025</v>
      </c>
      <c r="D325" s="57">
        <v>15</v>
      </c>
      <c r="E325" s="56">
        <f t="shared" si="5"/>
        <v>1298.1500000000001</v>
      </c>
      <c r="F325" s="58">
        <v>48.71</v>
      </c>
      <c r="G325" s="58">
        <v>0.83</v>
      </c>
      <c r="H325" s="58">
        <v>17.37</v>
      </c>
      <c r="I325" s="58">
        <v>5.76</v>
      </c>
      <c r="J325" s="58">
        <v>0.16</v>
      </c>
      <c r="K325" s="58">
        <v>2.97</v>
      </c>
      <c r="L325" s="58">
        <v>8.59</v>
      </c>
      <c r="M325" s="58">
        <v>2.68</v>
      </c>
      <c r="N325" s="58">
        <v>0.51</v>
      </c>
      <c r="O325" s="58"/>
      <c r="P325" s="58">
        <v>0.25</v>
      </c>
      <c r="Q325" s="58">
        <v>12.2</v>
      </c>
      <c r="R325" s="56"/>
      <c r="S325" s="58">
        <v>41.77</v>
      </c>
      <c r="T325" s="58">
        <v>1.49</v>
      </c>
      <c r="U325" s="58">
        <v>14.5</v>
      </c>
      <c r="V325" s="58">
        <v>11</v>
      </c>
      <c r="W325" s="58">
        <v>0.13</v>
      </c>
      <c r="X325" s="58">
        <v>14.52</v>
      </c>
      <c r="Y325" s="58">
        <v>11.45</v>
      </c>
      <c r="Z325" s="58">
        <v>2.74</v>
      </c>
      <c r="AA325" s="58">
        <v>0.5</v>
      </c>
      <c r="AB325" s="58"/>
      <c r="AC325" s="56"/>
      <c r="AD325" s="59"/>
      <c r="AE325" s="60"/>
      <c r="AF325" s="61"/>
      <c r="AG325" s="59"/>
      <c r="AH325" s="59"/>
      <c r="AI325" s="59"/>
      <c r="AJ325" s="60"/>
      <c r="AK325" s="62"/>
      <c r="AL325" s="62"/>
      <c r="AM325" s="62"/>
      <c r="AN325" s="62"/>
      <c r="AO325" s="62"/>
      <c r="AP325" s="62"/>
      <c r="AQ325" s="63"/>
      <c r="AR325" s="62"/>
      <c r="AS325" s="62"/>
      <c r="AT325" s="63"/>
      <c r="AU325" s="59"/>
      <c r="AV325" s="59"/>
      <c r="AW325" s="59"/>
      <c r="AX325" s="59"/>
      <c r="AY325" s="59"/>
      <c r="AZ325" s="59"/>
      <c r="BA325" s="60"/>
      <c r="BB325" s="64"/>
      <c r="BC325" s="64"/>
      <c r="BD325" s="59"/>
      <c r="BE325" s="59"/>
      <c r="BF325" s="59"/>
      <c r="BG325" s="59"/>
      <c r="BH325" s="59"/>
      <c r="BI325" s="59"/>
      <c r="BJ325" s="59"/>
      <c r="BK325" s="59"/>
      <c r="BY325" s="56"/>
      <c r="BZ325" s="56"/>
      <c r="CM325" s="56"/>
      <c r="CN325" s="56"/>
      <c r="CO325" s="56"/>
      <c r="CP325"/>
      <c r="CQ325"/>
      <c r="CR325"/>
      <c r="CS325"/>
      <c r="CT325"/>
      <c r="CU325"/>
      <c r="CV325"/>
      <c r="CW325"/>
      <c r="CX325"/>
      <c r="CY325"/>
      <c r="CZ325"/>
      <c r="DA325" s="56"/>
      <c r="DB325" s="56"/>
      <c r="DC325" s="56"/>
      <c r="DD325" s="56"/>
      <c r="DE325" s="56"/>
      <c r="DF325" s="56"/>
      <c r="DG325" s="56"/>
      <c r="DH325" s="56"/>
      <c r="DI325" s="56"/>
      <c r="DJ325" s="56"/>
      <c r="DK325" s="56"/>
      <c r="DL325" s="56"/>
      <c r="DM325" s="56"/>
      <c r="DN325" s="56"/>
      <c r="DO325" s="56"/>
      <c r="DP325" s="56"/>
      <c r="DQ325" s="56"/>
      <c r="DR325" s="56"/>
      <c r="DS325" s="56"/>
      <c r="DT325" s="56"/>
      <c r="DU325" s="56"/>
      <c r="DV325" s="56"/>
      <c r="DW325" s="56"/>
      <c r="DX325" s="56"/>
      <c r="DY325" s="56"/>
      <c r="DZ325" s="56"/>
      <c r="EA325" s="56"/>
      <c r="EB325" s="56"/>
      <c r="EC325" s="56"/>
      <c r="ED325" s="56"/>
      <c r="EE325" s="56"/>
      <c r="EF325" s="56"/>
      <c r="EG325" s="56"/>
      <c r="EH325" s="56"/>
      <c r="EI325" s="56"/>
      <c r="EJ325" s="56"/>
      <c r="EK325" s="56"/>
      <c r="EL325" s="56"/>
      <c r="EX325" s="56"/>
      <c r="EY325" s="56"/>
      <c r="EZ325" s="56"/>
      <c r="FA325" s="56"/>
      <c r="FB325" s="56"/>
      <c r="FC325" s="56"/>
      <c r="FD325" s="56"/>
      <c r="FE325" s="56"/>
      <c r="FF325" s="56"/>
      <c r="FG325" s="65"/>
      <c r="FH325" s="65"/>
      <c r="FI325" s="56"/>
      <c r="FJ325" s="56"/>
      <c r="FK325" s="56"/>
      <c r="FM325" s="56"/>
      <c r="FN325" s="56"/>
      <c r="FO325" s="56"/>
      <c r="FP325" s="56"/>
      <c r="FQ325" s="56"/>
      <c r="FR325" s="56"/>
      <c r="FS325" s="56"/>
      <c r="FT325" s="56"/>
      <c r="FU325" s="56"/>
      <c r="FV325" s="56"/>
      <c r="FW325" s="56"/>
      <c r="GA325" s="66"/>
      <c r="GB325" s="66"/>
      <c r="GC325" s="56"/>
      <c r="GD325" s="56"/>
      <c r="GE325" s="66"/>
      <c r="GF325" s="56"/>
      <c r="GH325" s="56"/>
    </row>
    <row r="326" spans="1:190" s="57" customFormat="1" ht="18" customHeight="1" x14ac:dyDescent="0.3">
      <c r="A326" s="56" t="s">
        <v>1057</v>
      </c>
      <c r="B326" s="56" t="s">
        <v>1021</v>
      </c>
      <c r="C326" s="57">
        <v>1050</v>
      </c>
      <c r="D326" s="57">
        <v>15</v>
      </c>
      <c r="E326" s="56">
        <f t="shared" si="5"/>
        <v>1323.15</v>
      </c>
      <c r="F326" s="58">
        <v>48.32</v>
      </c>
      <c r="G326" s="58">
        <v>0.88</v>
      </c>
      <c r="H326" s="58">
        <v>17.010000000000002</v>
      </c>
      <c r="I326" s="58">
        <v>6.98</v>
      </c>
      <c r="J326" s="58">
        <v>0.1</v>
      </c>
      <c r="K326" s="58">
        <v>5.04</v>
      </c>
      <c r="L326" s="58">
        <v>8.6999999999999993</v>
      </c>
      <c r="M326" s="58">
        <v>2.36</v>
      </c>
      <c r="N326" s="58">
        <v>0.5</v>
      </c>
      <c r="O326" s="58"/>
      <c r="P326" s="58">
        <v>0.2</v>
      </c>
      <c r="Q326" s="58">
        <v>9.91</v>
      </c>
      <c r="R326" s="56"/>
      <c r="S326" s="58">
        <v>42.4</v>
      </c>
      <c r="T326" s="58">
        <v>1.39</v>
      </c>
      <c r="U326" s="58">
        <v>14.05</v>
      </c>
      <c r="V326" s="58">
        <v>9.4</v>
      </c>
      <c r="W326" s="58">
        <v>0.13</v>
      </c>
      <c r="X326" s="58">
        <v>15.92</v>
      </c>
      <c r="Y326" s="58">
        <v>11.45</v>
      </c>
      <c r="Z326" s="58">
        <v>2.84</v>
      </c>
      <c r="AA326" s="58">
        <v>0.48</v>
      </c>
      <c r="AB326" s="58"/>
      <c r="AC326" s="56"/>
      <c r="AD326" s="59"/>
      <c r="AE326" s="60"/>
      <c r="AF326" s="61"/>
      <c r="AG326" s="59"/>
      <c r="AH326" s="59"/>
      <c r="AI326" s="59"/>
      <c r="AJ326" s="60"/>
      <c r="AK326" s="62"/>
      <c r="AL326" s="62"/>
      <c r="AM326" s="62"/>
      <c r="AN326" s="62"/>
      <c r="AO326" s="62"/>
      <c r="AP326" s="62"/>
      <c r="AQ326" s="63"/>
      <c r="AR326" s="62"/>
      <c r="AS326" s="62"/>
      <c r="AT326" s="63"/>
      <c r="AU326" s="59"/>
      <c r="AV326" s="59"/>
      <c r="AW326" s="59"/>
      <c r="AX326" s="59"/>
      <c r="AY326" s="59"/>
      <c r="AZ326" s="59"/>
      <c r="BA326" s="60"/>
      <c r="BB326" s="64"/>
      <c r="BC326" s="64"/>
      <c r="BD326" s="59"/>
      <c r="BE326" s="59"/>
      <c r="BF326" s="59"/>
      <c r="BG326" s="59"/>
      <c r="BH326" s="59"/>
      <c r="BI326" s="59"/>
      <c r="BJ326" s="59"/>
      <c r="BK326" s="59"/>
      <c r="BY326" s="56"/>
      <c r="BZ326" s="56"/>
      <c r="CM326" s="56"/>
      <c r="CN326" s="56"/>
      <c r="CO326" s="56"/>
      <c r="CP326"/>
      <c r="CQ326"/>
      <c r="CR326"/>
      <c r="CS326"/>
      <c r="CT326"/>
      <c r="CU326"/>
      <c r="CV326"/>
      <c r="CW326"/>
      <c r="CX326"/>
      <c r="CY326"/>
      <c r="CZ326"/>
      <c r="DA326" s="56"/>
      <c r="DB326" s="56"/>
      <c r="DC326" s="56"/>
      <c r="DD326" s="56"/>
      <c r="DE326" s="56"/>
      <c r="DF326" s="56"/>
      <c r="DG326" s="56"/>
      <c r="DH326" s="56"/>
      <c r="DI326" s="56"/>
      <c r="DJ326" s="56"/>
      <c r="DK326" s="56"/>
      <c r="DL326" s="56"/>
      <c r="DM326" s="56"/>
      <c r="DN326" s="56"/>
      <c r="DO326" s="56"/>
      <c r="DP326" s="56"/>
      <c r="DQ326" s="56"/>
      <c r="DR326" s="56"/>
      <c r="DS326" s="56"/>
      <c r="DT326" s="56"/>
      <c r="DU326" s="56"/>
      <c r="DV326" s="56"/>
      <c r="DW326" s="56"/>
      <c r="DX326" s="56"/>
      <c r="DY326" s="56"/>
      <c r="DZ326" s="56"/>
      <c r="EA326" s="56"/>
      <c r="EB326" s="56"/>
      <c r="EC326" s="56"/>
      <c r="ED326" s="56"/>
      <c r="EE326" s="56"/>
      <c r="EF326" s="56"/>
      <c r="EG326" s="56"/>
      <c r="EH326" s="56"/>
      <c r="EI326" s="56"/>
      <c r="EJ326" s="56"/>
      <c r="EK326" s="56"/>
      <c r="EL326" s="56"/>
      <c r="EX326" s="56"/>
      <c r="EY326" s="56"/>
      <c r="EZ326" s="56"/>
      <c r="FA326" s="56"/>
      <c r="FB326" s="56"/>
      <c r="FC326" s="56"/>
      <c r="FD326" s="56"/>
      <c r="FE326" s="56"/>
      <c r="FF326" s="56"/>
      <c r="FG326" s="65"/>
      <c r="FH326" s="65"/>
      <c r="FI326" s="56"/>
      <c r="FJ326" s="56"/>
      <c r="FK326" s="56"/>
      <c r="FM326" s="56"/>
      <c r="FN326" s="56"/>
      <c r="FO326" s="56"/>
      <c r="FP326" s="56"/>
      <c r="FQ326" s="56"/>
      <c r="FR326" s="56"/>
      <c r="FS326" s="56"/>
      <c r="FT326" s="56"/>
      <c r="FU326" s="56"/>
      <c r="FV326" s="56"/>
      <c r="FW326" s="56"/>
      <c r="GA326" s="66"/>
      <c r="GB326" s="66"/>
      <c r="GC326" s="56"/>
      <c r="GD326" s="56"/>
      <c r="GE326" s="66"/>
      <c r="GF326" s="56"/>
      <c r="GH326" s="56"/>
    </row>
    <row r="327" spans="1:190" s="57" customFormat="1" ht="18" customHeight="1" x14ac:dyDescent="0.3">
      <c r="A327" s="56" t="s">
        <v>1041</v>
      </c>
      <c r="B327" s="56" t="s">
        <v>1021</v>
      </c>
      <c r="C327" s="57">
        <v>950</v>
      </c>
      <c r="D327" s="57">
        <v>15</v>
      </c>
      <c r="E327" s="56">
        <f t="shared" si="5"/>
        <v>1223.1500000000001</v>
      </c>
      <c r="F327" s="58">
        <v>73.7</v>
      </c>
      <c r="G327" s="58">
        <v>0.33</v>
      </c>
      <c r="H327" s="58">
        <v>15.5</v>
      </c>
      <c r="I327" s="58">
        <v>1.36</v>
      </c>
      <c r="J327" s="58">
        <v>0.04</v>
      </c>
      <c r="K327" s="58">
        <v>0.44</v>
      </c>
      <c r="L327" s="58">
        <v>1.65</v>
      </c>
      <c r="M327" s="58">
        <v>3.92</v>
      </c>
      <c r="N327" s="58">
        <v>2.91</v>
      </c>
      <c r="O327" s="58"/>
      <c r="P327" s="58"/>
      <c r="Q327" s="58">
        <v>5.5</v>
      </c>
      <c r="R327" s="56"/>
      <c r="S327" s="58">
        <v>47.4</v>
      </c>
      <c r="T327" s="58">
        <v>1.76</v>
      </c>
      <c r="U327" s="58">
        <v>11.12</v>
      </c>
      <c r="V327" s="58">
        <v>10.6</v>
      </c>
      <c r="W327" s="58">
        <v>0.23</v>
      </c>
      <c r="X327" s="58">
        <v>13.5</v>
      </c>
      <c r="Y327" s="58">
        <v>9.8000000000000007</v>
      </c>
      <c r="Z327" s="58">
        <v>2.57</v>
      </c>
      <c r="AA327" s="58">
        <v>0.75</v>
      </c>
      <c r="AB327" s="58"/>
      <c r="AC327" s="56"/>
      <c r="AD327" s="59"/>
      <c r="AE327" s="60"/>
      <c r="AF327" s="61"/>
      <c r="AG327" s="59"/>
      <c r="AH327" s="59"/>
      <c r="AI327" s="59"/>
      <c r="AJ327" s="60"/>
      <c r="AK327" s="62"/>
      <c r="AL327" s="62"/>
      <c r="AM327" s="62"/>
      <c r="AN327" s="62"/>
      <c r="AO327" s="62"/>
      <c r="AP327" s="62"/>
      <c r="AQ327" s="63"/>
      <c r="AR327" s="62"/>
      <c r="AS327" s="62"/>
      <c r="AT327" s="63"/>
      <c r="AU327" s="59"/>
      <c r="AV327" s="59"/>
      <c r="AW327" s="59"/>
      <c r="AX327" s="59"/>
      <c r="AY327" s="59"/>
      <c r="AZ327" s="59"/>
      <c r="BA327" s="60"/>
      <c r="BB327" s="64"/>
      <c r="BC327" s="64"/>
      <c r="BD327" s="59"/>
      <c r="BE327" s="59"/>
      <c r="BF327" s="59"/>
      <c r="BG327" s="59"/>
      <c r="BH327" s="59"/>
      <c r="BI327" s="59"/>
      <c r="BJ327" s="59"/>
      <c r="BK327" s="59"/>
      <c r="BY327" s="56"/>
      <c r="BZ327" s="56"/>
      <c r="CM327" s="56"/>
      <c r="CN327" s="56"/>
      <c r="CO327" s="56"/>
      <c r="CP327"/>
      <c r="CQ327"/>
      <c r="CR327"/>
      <c r="CS327"/>
      <c r="CT327"/>
      <c r="CU327"/>
      <c r="CV327"/>
      <c r="CW327"/>
      <c r="CX327"/>
      <c r="CY327"/>
      <c r="CZ327"/>
      <c r="DA327" s="56"/>
      <c r="DB327" s="56"/>
      <c r="DC327" s="56"/>
      <c r="DD327" s="56"/>
      <c r="DE327" s="56"/>
      <c r="DF327" s="56"/>
      <c r="DG327" s="56"/>
      <c r="DH327" s="56"/>
      <c r="DI327" s="56"/>
      <c r="DJ327" s="56"/>
      <c r="DK327" s="56"/>
      <c r="DL327" s="56"/>
      <c r="DM327" s="56"/>
      <c r="DN327" s="56"/>
      <c r="DO327" s="56"/>
      <c r="DP327" s="56"/>
      <c r="DQ327" s="56"/>
      <c r="DR327" s="56"/>
      <c r="DS327" s="56"/>
      <c r="DT327" s="56"/>
      <c r="DU327" s="56"/>
      <c r="DV327" s="56"/>
      <c r="DW327" s="56"/>
      <c r="DX327" s="56"/>
      <c r="DY327" s="56"/>
      <c r="DZ327" s="56"/>
      <c r="EA327" s="56"/>
      <c r="EB327" s="56"/>
      <c r="EC327" s="56"/>
      <c r="ED327" s="56"/>
      <c r="EE327" s="56"/>
      <c r="EF327" s="56"/>
      <c r="EG327" s="56"/>
      <c r="EH327" s="56"/>
      <c r="EI327" s="56"/>
      <c r="EJ327" s="56"/>
      <c r="EK327" s="56"/>
      <c r="EL327" s="56"/>
      <c r="EX327" s="56"/>
      <c r="EY327" s="56"/>
      <c r="EZ327" s="56"/>
      <c r="FA327" s="56"/>
      <c r="FB327" s="56"/>
      <c r="FC327" s="56"/>
      <c r="FD327" s="56"/>
      <c r="FE327" s="56"/>
      <c r="FF327" s="56"/>
      <c r="FG327" s="65"/>
      <c r="FH327" s="65"/>
      <c r="FI327" s="56"/>
      <c r="FJ327" s="56"/>
      <c r="FK327" s="56"/>
      <c r="FM327" s="56"/>
      <c r="FN327" s="56"/>
      <c r="FO327" s="56"/>
      <c r="FP327" s="56"/>
      <c r="FQ327" s="56"/>
      <c r="FR327" s="56"/>
      <c r="FS327" s="56"/>
      <c r="FT327" s="56"/>
      <c r="FU327" s="56"/>
      <c r="FV327" s="56"/>
      <c r="FW327" s="56"/>
      <c r="GA327" s="66"/>
      <c r="GB327" s="66"/>
      <c r="GC327" s="56"/>
      <c r="GD327" s="56"/>
      <c r="GE327" s="66"/>
      <c r="GF327" s="56"/>
      <c r="GH327" s="56"/>
    </row>
    <row r="328" spans="1:190" s="57" customFormat="1" ht="18" customHeight="1" x14ac:dyDescent="0.3">
      <c r="A328" s="56" t="s">
        <v>1041</v>
      </c>
      <c r="B328" s="56" t="s">
        <v>1021</v>
      </c>
      <c r="C328" s="57">
        <v>950</v>
      </c>
      <c r="D328" s="57">
        <v>15</v>
      </c>
      <c r="E328" s="56">
        <f t="shared" si="5"/>
        <v>1223.1500000000001</v>
      </c>
      <c r="F328" s="58">
        <v>71.5</v>
      </c>
      <c r="G328" s="58">
        <v>0.64</v>
      </c>
      <c r="H328" s="58">
        <v>15.2</v>
      </c>
      <c r="I328" s="58">
        <v>2.2999999999999998</v>
      </c>
      <c r="J328" s="58">
        <v>0.04</v>
      </c>
      <c r="K328" s="58">
        <v>1.24</v>
      </c>
      <c r="L328" s="58">
        <v>3.38</v>
      </c>
      <c r="M328" s="58">
        <v>2.12</v>
      </c>
      <c r="N328" s="58">
        <v>3.33</v>
      </c>
      <c r="O328" s="58"/>
      <c r="P328" s="58"/>
      <c r="Q328" s="58">
        <v>0.25</v>
      </c>
      <c r="R328" s="56"/>
      <c r="S328" s="58">
        <v>42.9</v>
      </c>
      <c r="T328" s="58">
        <v>2.4700000000000002</v>
      </c>
      <c r="U328" s="58">
        <v>15.48</v>
      </c>
      <c r="V328" s="58">
        <v>12.2</v>
      </c>
      <c r="W328" s="58">
        <v>0.28000000000000003</v>
      </c>
      <c r="X328" s="58">
        <v>11.3</v>
      </c>
      <c r="Y328" s="58">
        <v>10</v>
      </c>
      <c r="Z328" s="58">
        <v>2.0699999999999998</v>
      </c>
      <c r="AA328" s="58">
        <v>1.46</v>
      </c>
      <c r="AB328" s="58"/>
      <c r="AC328" s="56"/>
      <c r="AD328" s="59"/>
      <c r="AE328" s="60"/>
      <c r="AF328" s="61"/>
      <c r="AG328" s="59"/>
      <c r="AH328" s="59"/>
      <c r="AI328" s="59"/>
      <c r="AJ328" s="60"/>
      <c r="AK328" s="62"/>
      <c r="AL328" s="62"/>
      <c r="AM328" s="62"/>
      <c r="AN328" s="62"/>
      <c r="AO328" s="62"/>
      <c r="AP328" s="62"/>
      <c r="AQ328" s="63"/>
      <c r="AR328" s="62"/>
      <c r="AS328" s="62"/>
      <c r="AT328" s="63"/>
      <c r="AU328" s="59"/>
      <c r="AV328" s="59"/>
      <c r="AW328" s="59"/>
      <c r="AX328" s="59"/>
      <c r="AY328" s="59"/>
      <c r="AZ328" s="59"/>
      <c r="BA328" s="60"/>
      <c r="BB328" s="64"/>
      <c r="BC328" s="64"/>
      <c r="BD328" s="59"/>
      <c r="BE328" s="59"/>
      <c r="BF328" s="59"/>
      <c r="BG328" s="59"/>
      <c r="BH328" s="59"/>
      <c r="BI328" s="59"/>
      <c r="BJ328" s="59"/>
      <c r="BK328" s="59"/>
      <c r="BY328" s="56"/>
      <c r="BZ328" s="56"/>
      <c r="CM328" s="56"/>
      <c r="CN328" s="56"/>
      <c r="CO328" s="56"/>
      <c r="CP328"/>
      <c r="CQ328"/>
      <c r="CR328"/>
      <c r="CS328"/>
      <c r="CT328"/>
      <c r="CU328"/>
      <c r="CV328"/>
      <c r="CW328"/>
      <c r="CX328"/>
      <c r="CY328"/>
      <c r="CZ328"/>
      <c r="DA328" s="56"/>
      <c r="DB328" s="56"/>
      <c r="DC328" s="56"/>
      <c r="DD328" s="56"/>
      <c r="DE328" s="56"/>
      <c r="DF328" s="56"/>
      <c r="DG328" s="56"/>
      <c r="DH328" s="56"/>
      <c r="DI328" s="56"/>
      <c r="DJ328" s="56"/>
      <c r="DK328" s="56"/>
      <c r="DL328" s="56"/>
      <c r="DM328" s="56"/>
      <c r="DN328" s="56"/>
      <c r="DO328" s="56"/>
      <c r="DP328" s="56"/>
      <c r="DQ328" s="56"/>
      <c r="DR328" s="56"/>
      <c r="DS328" s="56"/>
      <c r="DT328" s="56"/>
      <c r="DU328" s="56"/>
      <c r="DV328" s="56"/>
      <c r="DW328" s="56"/>
      <c r="DX328" s="56"/>
      <c r="DY328" s="56"/>
      <c r="DZ328" s="56"/>
      <c r="EA328" s="56"/>
      <c r="EB328" s="56"/>
      <c r="EC328" s="56"/>
      <c r="ED328" s="56"/>
      <c r="EE328" s="56"/>
      <c r="EF328" s="56"/>
      <c r="EG328" s="56"/>
      <c r="EH328" s="56"/>
      <c r="EI328" s="56"/>
      <c r="EJ328" s="56"/>
      <c r="EK328" s="56"/>
      <c r="EL328" s="56"/>
      <c r="EX328" s="56"/>
      <c r="EY328" s="56"/>
      <c r="EZ328" s="56"/>
      <c r="FA328" s="56"/>
      <c r="FB328" s="56"/>
      <c r="FC328" s="56"/>
      <c r="FD328" s="56"/>
      <c r="FE328" s="56"/>
      <c r="FF328" s="56"/>
      <c r="FG328" s="65"/>
      <c r="FH328" s="65"/>
      <c r="FI328" s="56"/>
      <c r="FJ328" s="56"/>
      <c r="FK328" s="56"/>
      <c r="FM328" s="56"/>
      <c r="FN328" s="56"/>
      <c r="FO328" s="56"/>
      <c r="FP328" s="56"/>
      <c r="FQ328" s="56"/>
      <c r="FR328" s="56"/>
      <c r="FS328" s="56"/>
      <c r="FT328" s="56"/>
      <c r="FU328" s="56"/>
      <c r="FV328" s="56"/>
      <c r="FW328" s="56"/>
      <c r="GA328" s="66"/>
      <c r="GB328" s="66"/>
      <c r="GC328" s="56"/>
      <c r="GD328" s="56"/>
      <c r="GE328" s="66"/>
      <c r="GF328" s="56"/>
      <c r="GH328" s="56"/>
    </row>
    <row r="329" spans="1:190" s="57" customFormat="1" ht="18" customHeight="1" x14ac:dyDescent="0.3">
      <c r="A329" s="56" t="s">
        <v>1058</v>
      </c>
      <c r="B329" s="56" t="s">
        <v>1021</v>
      </c>
      <c r="C329" s="57">
        <v>850</v>
      </c>
      <c r="D329" s="57">
        <v>15</v>
      </c>
      <c r="E329" s="56">
        <f t="shared" si="5"/>
        <v>1123.1500000000001</v>
      </c>
      <c r="F329" s="58">
        <v>71.78</v>
      </c>
      <c r="G329" s="58">
        <v>0.23</v>
      </c>
      <c r="H329" s="58">
        <v>14.33</v>
      </c>
      <c r="I329" s="58">
        <v>1.03</v>
      </c>
      <c r="J329" s="58">
        <v>0.01</v>
      </c>
      <c r="K329" s="58">
        <v>0.24</v>
      </c>
      <c r="L329" s="58">
        <v>1.07</v>
      </c>
      <c r="M329" s="58">
        <v>1.46</v>
      </c>
      <c r="N329" s="58">
        <v>3.25</v>
      </c>
      <c r="O329" s="58"/>
      <c r="P329" s="58">
        <v>0.04</v>
      </c>
      <c r="Q329" s="58">
        <v>6.56</v>
      </c>
      <c r="R329" s="56"/>
      <c r="S329" s="58">
        <v>42.01</v>
      </c>
      <c r="T329" s="58">
        <v>1.99</v>
      </c>
      <c r="U329" s="58">
        <v>13.42</v>
      </c>
      <c r="V329" s="58">
        <v>16.649999999999999</v>
      </c>
      <c r="W329" s="58">
        <v>0.11</v>
      </c>
      <c r="X329" s="58">
        <v>8.15</v>
      </c>
      <c r="Y329" s="58">
        <v>9.94</v>
      </c>
      <c r="Z329" s="58">
        <v>2.6</v>
      </c>
      <c r="AA329" s="58">
        <v>1.56</v>
      </c>
      <c r="AB329" s="58"/>
      <c r="AC329" s="56"/>
      <c r="AD329" s="59"/>
      <c r="AE329" s="60"/>
      <c r="AF329" s="61"/>
      <c r="AG329" s="59"/>
      <c r="AH329" s="59"/>
      <c r="AI329" s="59"/>
      <c r="AJ329" s="60"/>
      <c r="AK329" s="62"/>
      <c r="AL329" s="62"/>
      <c r="AM329" s="62"/>
      <c r="AN329" s="62"/>
      <c r="AO329" s="62"/>
      <c r="AP329" s="62"/>
      <c r="AQ329" s="63"/>
      <c r="AR329" s="62"/>
      <c r="AS329" s="62"/>
      <c r="AT329" s="63"/>
      <c r="AU329" s="59"/>
      <c r="AV329" s="59"/>
      <c r="AW329" s="59"/>
      <c r="AX329" s="59"/>
      <c r="AY329" s="59"/>
      <c r="AZ329" s="59"/>
      <c r="BA329" s="60"/>
      <c r="BB329" s="64"/>
      <c r="BC329" s="64"/>
      <c r="BD329" s="59"/>
      <c r="BE329" s="59"/>
      <c r="BF329" s="59"/>
      <c r="BG329" s="59"/>
      <c r="BH329" s="59"/>
      <c r="BI329" s="59"/>
      <c r="BJ329" s="59"/>
      <c r="BK329" s="59"/>
      <c r="BY329" s="56"/>
      <c r="BZ329" s="56"/>
      <c r="CM329" s="56"/>
      <c r="CN329" s="56"/>
      <c r="CO329" s="56"/>
      <c r="CP329"/>
      <c r="CQ329"/>
      <c r="CR329"/>
      <c r="CS329"/>
      <c r="CT329"/>
      <c r="CU329"/>
      <c r="CV329"/>
      <c r="CW329"/>
      <c r="CX329"/>
      <c r="CY329"/>
      <c r="CZ329"/>
      <c r="DA329" s="56"/>
      <c r="DB329" s="56"/>
      <c r="DC329" s="56"/>
      <c r="DD329" s="56"/>
      <c r="DE329" s="56"/>
      <c r="DF329" s="56"/>
      <c r="DG329" s="56"/>
      <c r="DH329" s="56"/>
      <c r="DI329" s="56"/>
      <c r="DJ329" s="56"/>
      <c r="DK329" s="56"/>
      <c r="DL329" s="56"/>
      <c r="DM329" s="56"/>
      <c r="DN329" s="56"/>
      <c r="DO329" s="56"/>
      <c r="DP329" s="56"/>
      <c r="DQ329" s="56"/>
      <c r="DR329" s="56"/>
      <c r="DS329" s="56"/>
      <c r="DT329" s="56"/>
      <c r="DU329" s="56"/>
      <c r="DV329" s="56"/>
      <c r="DW329" s="56"/>
      <c r="DX329" s="56"/>
      <c r="DY329" s="56"/>
      <c r="DZ329" s="56"/>
      <c r="EA329" s="56"/>
      <c r="EB329" s="56"/>
      <c r="EC329" s="56"/>
      <c r="ED329" s="56"/>
      <c r="EE329" s="56"/>
      <c r="EF329" s="56"/>
      <c r="EG329" s="56"/>
      <c r="EH329" s="56"/>
      <c r="EI329" s="56"/>
      <c r="EJ329" s="56"/>
      <c r="EK329" s="56"/>
      <c r="EL329" s="56"/>
      <c r="EX329" s="56"/>
      <c r="EY329" s="56"/>
      <c r="EZ329" s="56"/>
      <c r="FA329" s="56"/>
      <c r="FB329" s="56"/>
      <c r="FC329" s="56"/>
      <c r="FD329" s="56"/>
      <c r="FE329" s="56"/>
      <c r="FF329" s="56"/>
      <c r="FG329" s="65"/>
      <c r="FH329" s="65"/>
      <c r="FI329" s="56"/>
      <c r="FJ329" s="56"/>
      <c r="FK329" s="56"/>
      <c r="FM329" s="56"/>
      <c r="FN329" s="56"/>
      <c r="FO329" s="56"/>
      <c r="FP329" s="56"/>
      <c r="FQ329" s="56"/>
      <c r="FR329" s="56"/>
      <c r="FS329" s="56"/>
      <c r="FT329" s="56"/>
      <c r="FU329" s="56"/>
      <c r="FV329" s="56"/>
      <c r="FW329" s="56"/>
      <c r="GA329" s="66"/>
      <c r="GB329" s="66"/>
      <c r="GC329" s="56"/>
      <c r="GD329" s="56"/>
      <c r="GE329" s="66"/>
      <c r="GF329" s="56"/>
      <c r="GH329" s="56"/>
    </row>
    <row r="330" spans="1:190" s="57" customFormat="1" ht="18" customHeight="1" x14ac:dyDescent="0.3">
      <c r="A330" s="56" t="s">
        <v>1058</v>
      </c>
      <c r="B330" s="56" t="s">
        <v>1021</v>
      </c>
      <c r="C330" s="57">
        <v>875</v>
      </c>
      <c r="D330" s="57">
        <v>15</v>
      </c>
      <c r="E330" s="56">
        <f t="shared" si="5"/>
        <v>1148.1500000000001</v>
      </c>
      <c r="F330" s="58">
        <v>70.319999999999993</v>
      </c>
      <c r="G330" s="58">
        <v>0.21</v>
      </c>
      <c r="H330" s="58">
        <v>13.68</v>
      </c>
      <c r="I330" s="58">
        <v>1.35</v>
      </c>
      <c r="J330" s="58">
        <v>0.02</v>
      </c>
      <c r="K330" s="58">
        <v>0.2</v>
      </c>
      <c r="L330" s="58">
        <v>0.97</v>
      </c>
      <c r="M330" s="58">
        <v>1.87</v>
      </c>
      <c r="N330" s="58">
        <v>3.52</v>
      </c>
      <c r="O330" s="58"/>
      <c r="P330" s="58">
        <v>0.08</v>
      </c>
      <c r="Q330" s="58">
        <v>7.78</v>
      </c>
      <c r="R330" s="56"/>
      <c r="S330" s="58">
        <v>41.46</v>
      </c>
      <c r="T330" s="58">
        <v>0.77</v>
      </c>
      <c r="U330" s="58">
        <v>14.29</v>
      </c>
      <c r="V330" s="58">
        <v>19.04</v>
      </c>
      <c r="W330" s="58">
        <v>0.19</v>
      </c>
      <c r="X330" s="58">
        <v>7.9</v>
      </c>
      <c r="Y330" s="58">
        <v>9.92</v>
      </c>
      <c r="Z330" s="58">
        <v>2.59</v>
      </c>
      <c r="AA330" s="58">
        <v>0.96</v>
      </c>
      <c r="AB330" s="58"/>
      <c r="AC330" s="56"/>
      <c r="AD330" s="59"/>
      <c r="AE330" s="60"/>
      <c r="AF330" s="61"/>
      <c r="AG330" s="59"/>
      <c r="AH330" s="59"/>
      <c r="AI330" s="59"/>
      <c r="AJ330" s="60"/>
      <c r="AK330" s="62"/>
      <c r="AL330" s="62"/>
      <c r="AM330" s="62"/>
      <c r="AN330" s="62"/>
      <c r="AO330" s="62"/>
      <c r="AP330" s="62"/>
      <c r="AQ330" s="63"/>
      <c r="AR330" s="62"/>
      <c r="AS330" s="62"/>
      <c r="AT330" s="63"/>
      <c r="AU330" s="59"/>
      <c r="AV330" s="59"/>
      <c r="AW330" s="59"/>
      <c r="AX330" s="59"/>
      <c r="AY330" s="59"/>
      <c r="AZ330" s="59"/>
      <c r="BA330" s="60"/>
      <c r="BB330" s="64"/>
      <c r="BC330" s="64"/>
      <c r="BD330" s="59"/>
      <c r="BE330" s="59"/>
      <c r="BF330" s="59"/>
      <c r="BG330" s="59"/>
      <c r="BH330" s="59"/>
      <c r="BI330" s="59"/>
      <c r="BJ330" s="59"/>
      <c r="BK330" s="59"/>
      <c r="BY330" s="56"/>
      <c r="BZ330" s="56"/>
      <c r="CM330" s="56"/>
      <c r="CN330" s="56"/>
      <c r="CO330" s="56"/>
      <c r="CP330"/>
      <c r="CQ330"/>
      <c r="CR330"/>
      <c r="CS330"/>
      <c r="CT330"/>
      <c r="CU330"/>
      <c r="CV330"/>
      <c r="CW330"/>
      <c r="CX330"/>
      <c r="CY330"/>
      <c r="CZ330"/>
      <c r="DA330" s="56"/>
      <c r="DB330" s="56"/>
      <c r="DC330" s="56"/>
      <c r="DD330" s="56"/>
      <c r="DE330" s="56"/>
      <c r="DF330" s="56"/>
      <c r="DG330" s="56"/>
      <c r="DH330" s="56"/>
      <c r="DI330" s="56"/>
      <c r="DJ330" s="56"/>
      <c r="DK330" s="56"/>
      <c r="DL330" s="56"/>
      <c r="DM330" s="56"/>
      <c r="DN330" s="56"/>
      <c r="DO330" s="56"/>
      <c r="DP330" s="56"/>
      <c r="DQ330" s="56"/>
      <c r="DR330" s="56"/>
      <c r="DS330" s="56"/>
      <c r="DT330" s="56"/>
      <c r="DU330" s="56"/>
      <c r="DV330" s="56"/>
      <c r="DW330" s="56"/>
      <c r="DX330" s="56"/>
      <c r="DY330" s="56"/>
      <c r="DZ330" s="56"/>
      <c r="EA330" s="56"/>
      <c r="EB330" s="56"/>
      <c r="EC330" s="56"/>
      <c r="ED330" s="56"/>
      <c r="EE330" s="56"/>
      <c r="EF330" s="56"/>
      <c r="EG330" s="56"/>
      <c r="EH330" s="56"/>
      <c r="EI330" s="56"/>
      <c r="EJ330" s="56"/>
      <c r="EK330" s="56"/>
      <c r="EL330" s="56"/>
      <c r="EX330" s="56"/>
      <c r="EY330" s="56"/>
      <c r="EZ330" s="56"/>
      <c r="FA330" s="56"/>
      <c r="FB330" s="56"/>
      <c r="FC330" s="56"/>
      <c r="FD330" s="56"/>
      <c r="FE330" s="56"/>
      <c r="FF330" s="56"/>
      <c r="FG330" s="65"/>
      <c r="FH330" s="65"/>
      <c r="FI330" s="56"/>
      <c r="FJ330" s="56"/>
      <c r="FK330" s="56"/>
      <c r="FM330" s="56"/>
      <c r="FN330" s="56"/>
      <c r="FO330" s="56"/>
      <c r="FP330" s="56"/>
      <c r="FQ330" s="56"/>
      <c r="FR330" s="56"/>
      <c r="FS330" s="56"/>
      <c r="FT330" s="56"/>
      <c r="FU330" s="56"/>
      <c r="FV330" s="56"/>
      <c r="FW330" s="56"/>
      <c r="GA330" s="66"/>
      <c r="GB330" s="66"/>
      <c r="GC330" s="56"/>
      <c r="GD330" s="56"/>
      <c r="GE330" s="66"/>
      <c r="GF330" s="56"/>
      <c r="GH330" s="56"/>
    </row>
    <row r="331" spans="1:190" s="57" customFormat="1" ht="18" customHeight="1" x14ac:dyDescent="0.3">
      <c r="A331" s="56" t="s">
        <v>1051</v>
      </c>
      <c r="B331" s="56" t="s">
        <v>1021</v>
      </c>
      <c r="C331" s="57">
        <v>1000</v>
      </c>
      <c r="D331" s="57">
        <v>15</v>
      </c>
      <c r="E331" s="56">
        <f t="shared" si="5"/>
        <v>1273.1500000000001</v>
      </c>
      <c r="F331" s="58">
        <v>68.099999999999994</v>
      </c>
      <c r="G331" s="58">
        <v>0.68</v>
      </c>
      <c r="H331" s="58">
        <v>19.37</v>
      </c>
      <c r="I331" s="58">
        <v>2.2490000000000001</v>
      </c>
      <c r="J331" s="58">
        <v>0.03</v>
      </c>
      <c r="K331" s="58">
        <v>0.54</v>
      </c>
      <c r="L331" s="58">
        <v>3.76</v>
      </c>
      <c r="M331" s="58">
        <v>4.67</v>
      </c>
      <c r="N331" s="58">
        <v>0.52</v>
      </c>
      <c r="O331" s="58">
        <v>0.02</v>
      </c>
      <c r="P331" s="58"/>
      <c r="Q331" s="58">
        <v>6.0999999999992838E-2</v>
      </c>
      <c r="R331" s="56"/>
      <c r="S331" s="58">
        <v>40.44</v>
      </c>
      <c r="T331" s="58">
        <v>3.31</v>
      </c>
      <c r="U331" s="58">
        <v>14.59</v>
      </c>
      <c r="V331" s="58">
        <v>16.760000000000002</v>
      </c>
      <c r="W331" s="58">
        <v>0.19</v>
      </c>
      <c r="X331" s="58">
        <v>8.7899999999999991</v>
      </c>
      <c r="Y331" s="58">
        <v>11.23</v>
      </c>
      <c r="Z331" s="58">
        <v>3.53</v>
      </c>
      <c r="AA331" s="58">
        <v>0.19</v>
      </c>
      <c r="AB331" s="58"/>
      <c r="AC331" s="56"/>
      <c r="AD331" s="59"/>
      <c r="AE331" s="60"/>
      <c r="AF331" s="61"/>
      <c r="AG331" s="59"/>
      <c r="AH331" s="59"/>
      <c r="AI331" s="59"/>
      <c r="AJ331" s="60"/>
      <c r="AK331" s="62"/>
      <c r="AL331" s="62"/>
      <c r="AM331" s="62"/>
      <c r="AN331" s="62"/>
      <c r="AO331" s="62"/>
      <c r="AP331" s="62"/>
      <c r="AQ331" s="63"/>
      <c r="AR331" s="62"/>
      <c r="AS331" s="62"/>
      <c r="AT331" s="63"/>
      <c r="AU331" s="59"/>
      <c r="AV331" s="59"/>
      <c r="AW331" s="59"/>
      <c r="AX331" s="59"/>
      <c r="AY331" s="59"/>
      <c r="AZ331" s="59"/>
      <c r="BA331" s="60"/>
      <c r="BB331" s="64"/>
      <c r="BC331" s="64"/>
      <c r="BD331" s="59"/>
      <c r="BE331" s="59"/>
      <c r="BF331" s="59"/>
      <c r="BG331" s="59"/>
      <c r="BH331" s="59"/>
      <c r="BI331" s="59"/>
      <c r="BJ331" s="59"/>
      <c r="BK331" s="59"/>
      <c r="BY331" s="56"/>
      <c r="BZ331" s="56"/>
      <c r="CM331" s="56"/>
      <c r="CN331" s="56"/>
      <c r="CO331" s="56"/>
      <c r="CP331"/>
      <c r="CQ331"/>
      <c r="CR331"/>
      <c r="CS331"/>
      <c r="CT331"/>
      <c r="CU331"/>
      <c r="CV331"/>
      <c r="CW331"/>
      <c r="CX331"/>
      <c r="CY331"/>
      <c r="CZ331"/>
      <c r="DA331" s="56"/>
      <c r="DB331" s="56"/>
      <c r="DC331" s="56"/>
      <c r="DD331" s="56"/>
      <c r="DE331" s="56"/>
      <c r="DF331" s="56"/>
      <c r="DG331" s="56"/>
      <c r="DH331" s="56"/>
      <c r="DI331" s="56"/>
      <c r="DJ331" s="56"/>
      <c r="DK331" s="56"/>
      <c r="DL331" s="56"/>
      <c r="DM331" s="56"/>
      <c r="DN331" s="56"/>
      <c r="DO331" s="56"/>
      <c r="DP331" s="56"/>
      <c r="DQ331" s="56"/>
      <c r="DR331" s="56"/>
      <c r="DS331" s="56"/>
      <c r="DT331" s="56"/>
      <c r="DU331" s="56"/>
      <c r="DV331" s="56"/>
      <c r="DW331" s="56"/>
      <c r="DX331" s="56"/>
      <c r="DY331" s="56"/>
      <c r="DZ331" s="56"/>
      <c r="EA331" s="56"/>
      <c r="EB331" s="56"/>
      <c r="EC331" s="56"/>
      <c r="ED331" s="56"/>
      <c r="EE331" s="56"/>
      <c r="EF331" s="56"/>
      <c r="EG331" s="56"/>
      <c r="EH331" s="56"/>
      <c r="EI331" s="56"/>
      <c r="EJ331" s="56"/>
      <c r="EK331" s="56"/>
      <c r="EL331" s="56"/>
      <c r="EX331" s="56"/>
      <c r="EY331" s="56"/>
      <c r="EZ331" s="56"/>
      <c r="FA331" s="56"/>
      <c r="FB331" s="56"/>
      <c r="FC331" s="56"/>
      <c r="FD331" s="56"/>
      <c r="FE331" s="56"/>
      <c r="FF331" s="56"/>
      <c r="FG331" s="65"/>
      <c r="FH331" s="65"/>
      <c r="FI331" s="56"/>
      <c r="FJ331" s="56"/>
      <c r="FK331" s="56"/>
      <c r="FM331" s="56"/>
      <c r="FN331" s="56"/>
      <c r="FO331" s="56"/>
      <c r="FP331" s="56"/>
      <c r="FQ331" s="56"/>
      <c r="FR331" s="56"/>
      <c r="FS331" s="56"/>
      <c r="FT331" s="56"/>
      <c r="FU331" s="56"/>
      <c r="FV331" s="56"/>
      <c r="FW331" s="56"/>
      <c r="GA331" s="66"/>
      <c r="GB331" s="66"/>
      <c r="GC331" s="56"/>
      <c r="GD331" s="56"/>
      <c r="GE331" s="66"/>
      <c r="GF331" s="56"/>
      <c r="GH331" s="56"/>
    </row>
    <row r="332" spans="1:190" s="57" customFormat="1" ht="18" customHeight="1" x14ac:dyDescent="0.3">
      <c r="A332" s="56" t="s">
        <v>1059</v>
      </c>
      <c r="B332" s="56" t="s">
        <v>1021</v>
      </c>
      <c r="C332" s="57">
        <v>800</v>
      </c>
      <c r="D332" s="57">
        <v>18</v>
      </c>
      <c r="E332" s="56">
        <f t="shared" si="5"/>
        <v>1073.1500000000001</v>
      </c>
      <c r="F332" s="58">
        <v>64.069999999999993</v>
      </c>
      <c r="G332" s="58">
        <v>0.21</v>
      </c>
      <c r="H332" s="58">
        <v>14.12</v>
      </c>
      <c r="I332" s="58">
        <v>0.61</v>
      </c>
      <c r="J332" s="58">
        <v>0.02</v>
      </c>
      <c r="K332" s="58">
        <v>0.11</v>
      </c>
      <c r="L332" s="58">
        <v>1.58</v>
      </c>
      <c r="M332" s="58">
        <v>4.2699999999999996</v>
      </c>
      <c r="N332" s="58">
        <v>0.43</v>
      </c>
      <c r="O332" s="58"/>
      <c r="P332" s="58"/>
      <c r="Q332" s="58">
        <f>IF(100-SUM(F332:P332)&lt;0,0,100-SUM(F332:P332))</f>
        <v>14.580000000000013</v>
      </c>
      <c r="R332" s="56"/>
      <c r="S332" s="58">
        <v>42.63</v>
      </c>
      <c r="T332" s="58">
        <v>1.3</v>
      </c>
      <c r="U332" s="58">
        <v>15.01</v>
      </c>
      <c r="V332" s="58">
        <v>15.45</v>
      </c>
      <c r="W332" s="58">
        <v>0.22</v>
      </c>
      <c r="X332" s="58">
        <v>9.41</v>
      </c>
      <c r="Y332" s="58">
        <v>9.44</v>
      </c>
      <c r="Z332" s="58">
        <v>2.99</v>
      </c>
      <c r="AA332" s="58">
        <v>0.16</v>
      </c>
      <c r="AB332" s="58"/>
      <c r="AC332" s="56"/>
      <c r="AD332" s="59"/>
      <c r="AE332" s="60"/>
      <c r="AF332" s="61"/>
      <c r="AG332" s="59"/>
      <c r="AH332" s="59"/>
      <c r="AI332" s="59"/>
      <c r="AJ332" s="60"/>
      <c r="AK332" s="62"/>
      <c r="AL332" s="62"/>
      <c r="AM332" s="62"/>
      <c r="AN332" s="62"/>
      <c r="AO332" s="62"/>
      <c r="AP332" s="62"/>
      <c r="AQ332" s="63"/>
      <c r="AR332" s="62"/>
      <c r="AS332" s="62"/>
      <c r="AT332" s="63"/>
      <c r="AU332" s="59"/>
      <c r="AV332" s="59"/>
      <c r="AW332" s="59"/>
      <c r="AX332" s="59"/>
      <c r="AY332" s="59"/>
      <c r="AZ332" s="59"/>
      <c r="BA332" s="60"/>
      <c r="BB332" s="64"/>
      <c r="BC332" s="64"/>
      <c r="BD332" s="59"/>
      <c r="BE332" s="59"/>
      <c r="BF332" s="59"/>
      <c r="BG332" s="59"/>
      <c r="BH332" s="59"/>
      <c r="BI332" s="59"/>
      <c r="BJ332" s="59"/>
      <c r="BK332" s="59"/>
      <c r="BY332" s="56"/>
      <c r="BZ332" s="56"/>
      <c r="CM332" s="56"/>
      <c r="CN332" s="56"/>
      <c r="CO332" s="56"/>
      <c r="CP332"/>
      <c r="CQ332"/>
      <c r="CR332"/>
      <c r="CS332"/>
      <c r="CT332"/>
      <c r="CU332"/>
      <c r="CV332"/>
      <c r="CW332"/>
      <c r="CX332"/>
      <c r="CY332"/>
      <c r="CZ332"/>
      <c r="DA332" s="56"/>
      <c r="DB332" s="56"/>
      <c r="DC332" s="56"/>
      <c r="DD332" s="56"/>
      <c r="DE332" s="56"/>
      <c r="DF332" s="56"/>
      <c r="DG332" s="56"/>
      <c r="DH332" s="56"/>
      <c r="DI332" s="56"/>
      <c r="DJ332" s="56"/>
      <c r="DK332" s="56"/>
      <c r="DL332" s="56"/>
      <c r="DM332" s="56"/>
      <c r="DN332" s="56"/>
      <c r="DO332" s="56"/>
      <c r="DP332" s="56"/>
      <c r="DQ332" s="56"/>
      <c r="DR332" s="56"/>
      <c r="DS332" s="56"/>
      <c r="DT332" s="56"/>
      <c r="DU332" s="56"/>
      <c r="DV332" s="56"/>
      <c r="DW332" s="56"/>
      <c r="DX332" s="56"/>
      <c r="DY332" s="56"/>
      <c r="DZ332" s="56"/>
      <c r="EA332" s="56"/>
      <c r="EB332" s="56"/>
      <c r="EC332" s="56"/>
      <c r="ED332" s="56"/>
      <c r="EE332" s="56"/>
      <c r="EF332" s="56"/>
      <c r="EG332" s="56"/>
      <c r="EH332" s="56"/>
      <c r="EI332" s="56"/>
      <c r="EJ332" s="56"/>
      <c r="EK332" s="56"/>
      <c r="EL332" s="56"/>
      <c r="EX332" s="56"/>
      <c r="EY332" s="56"/>
      <c r="EZ332" s="56"/>
      <c r="FA332" s="56"/>
      <c r="FB332" s="56"/>
      <c r="FC332" s="56"/>
      <c r="FD332" s="56"/>
      <c r="FE332" s="56"/>
      <c r="FF332" s="56"/>
      <c r="FG332" s="65"/>
      <c r="FH332" s="65"/>
      <c r="FI332" s="56"/>
      <c r="FJ332" s="56"/>
      <c r="FK332" s="56"/>
      <c r="FM332" s="56"/>
      <c r="FN332" s="56"/>
      <c r="FO332" s="56"/>
      <c r="FP332" s="56"/>
      <c r="FQ332" s="56"/>
      <c r="FR332" s="56"/>
      <c r="FS332" s="56"/>
      <c r="FT332" s="56"/>
      <c r="FU332" s="56"/>
      <c r="FV332" s="56"/>
      <c r="FW332" s="56"/>
      <c r="GA332" s="66"/>
      <c r="GB332" s="66"/>
      <c r="GC332" s="56"/>
      <c r="GD332" s="56"/>
      <c r="GE332" s="66"/>
      <c r="GF332" s="56"/>
      <c r="GH332" s="56"/>
    </row>
    <row r="333" spans="1:190" s="57" customFormat="1" ht="18" customHeight="1" x14ac:dyDescent="0.3">
      <c r="A333" s="56" t="s">
        <v>1061</v>
      </c>
      <c r="B333" s="56" t="s">
        <v>1021</v>
      </c>
      <c r="C333" s="57">
        <v>900</v>
      </c>
      <c r="D333" s="57">
        <v>18</v>
      </c>
      <c r="E333" s="56">
        <f t="shared" si="5"/>
        <v>1173.1500000000001</v>
      </c>
      <c r="F333" s="58">
        <v>66.5</v>
      </c>
      <c r="G333" s="58">
        <v>0.54</v>
      </c>
      <c r="H333" s="58">
        <v>19.16</v>
      </c>
      <c r="I333" s="58">
        <v>2.48</v>
      </c>
      <c r="J333" s="58"/>
      <c r="K333" s="58">
        <v>0.01</v>
      </c>
      <c r="L333" s="58">
        <v>1.62</v>
      </c>
      <c r="M333" s="58">
        <v>6.24</v>
      </c>
      <c r="N333" s="58">
        <v>2.68</v>
      </c>
      <c r="O333" s="58"/>
      <c r="P333" s="58"/>
      <c r="Q333" s="58">
        <v>0.76999999999998181</v>
      </c>
      <c r="R333" s="56"/>
      <c r="S333" s="58">
        <v>42.19</v>
      </c>
      <c r="T333" s="58">
        <v>3.25</v>
      </c>
      <c r="U333" s="58">
        <v>13.34</v>
      </c>
      <c r="V333" s="58">
        <v>12.22</v>
      </c>
      <c r="W333" s="58">
        <v>0.09</v>
      </c>
      <c r="X333" s="58">
        <v>11.24</v>
      </c>
      <c r="Y333" s="58">
        <v>10.01</v>
      </c>
      <c r="Z333" s="58">
        <v>4.0199999999999996</v>
      </c>
      <c r="AA333" s="58">
        <v>0.6</v>
      </c>
      <c r="AB333" s="58"/>
      <c r="AC333" s="56"/>
      <c r="AD333" s="59"/>
      <c r="AE333" s="60"/>
      <c r="AF333" s="61"/>
      <c r="AG333" s="59"/>
      <c r="AH333" s="59"/>
      <c r="AI333" s="59"/>
      <c r="AJ333" s="60"/>
      <c r="AK333" s="62"/>
      <c r="AL333" s="62"/>
      <c r="AM333" s="62"/>
      <c r="AN333" s="62"/>
      <c r="AO333" s="62"/>
      <c r="AP333" s="62"/>
      <c r="AQ333" s="63"/>
      <c r="AR333" s="62"/>
      <c r="AS333" s="62"/>
      <c r="AT333" s="63"/>
      <c r="AU333" s="59"/>
      <c r="AV333" s="59"/>
      <c r="AW333" s="59"/>
      <c r="AX333" s="59"/>
      <c r="AY333" s="59"/>
      <c r="AZ333" s="59"/>
      <c r="BA333" s="60"/>
      <c r="BB333" s="64"/>
      <c r="BC333" s="64"/>
      <c r="BD333" s="59"/>
      <c r="BE333" s="59"/>
      <c r="BF333" s="59"/>
      <c r="BG333" s="59"/>
      <c r="BH333" s="59"/>
      <c r="BI333" s="59"/>
      <c r="BJ333" s="59"/>
      <c r="BK333" s="59"/>
      <c r="BY333" s="56"/>
      <c r="BZ333" s="56"/>
      <c r="CM333" s="56"/>
      <c r="CN333" s="56"/>
      <c r="CO333" s="56"/>
      <c r="CP333"/>
      <c r="CQ333"/>
      <c r="CR333"/>
      <c r="CS333"/>
      <c r="CT333"/>
      <c r="CU333"/>
      <c r="CV333"/>
      <c r="CW333"/>
      <c r="CX333"/>
      <c r="CY333"/>
      <c r="CZ333"/>
      <c r="DA333" s="56"/>
      <c r="DB333" s="56"/>
      <c r="DC333" s="56"/>
      <c r="DD333" s="56"/>
      <c r="DE333" s="56"/>
      <c r="DF333" s="56"/>
      <c r="DG333" s="56"/>
      <c r="DH333" s="56"/>
      <c r="DI333" s="56"/>
      <c r="DJ333" s="56"/>
      <c r="DK333" s="56"/>
      <c r="DL333" s="56"/>
      <c r="DM333" s="56"/>
      <c r="DN333" s="56"/>
      <c r="DO333" s="56"/>
      <c r="DP333" s="56"/>
      <c r="DQ333" s="56"/>
      <c r="DR333" s="56"/>
      <c r="DS333" s="56"/>
      <c r="DT333" s="56"/>
      <c r="DU333" s="56"/>
      <c r="DV333" s="56"/>
      <c r="DW333" s="56"/>
      <c r="DX333" s="56"/>
      <c r="DY333" s="56"/>
      <c r="DZ333" s="56"/>
      <c r="EA333" s="56"/>
      <c r="EB333" s="56"/>
      <c r="EC333" s="56"/>
      <c r="ED333" s="56"/>
      <c r="EE333" s="56"/>
      <c r="EF333" s="56"/>
      <c r="EG333" s="56"/>
      <c r="EH333" s="56"/>
      <c r="EI333" s="56"/>
      <c r="EJ333" s="56"/>
      <c r="EK333" s="56"/>
      <c r="EL333" s="56"/>
      <c r="EX333" s="56"/>
      <c r="EY333" s="56"/>
      <c r="EZ333" s="56"/>
      <c r="FA333" s="56"/>
      <c r="FB333" s="56"/>
      <c r="FC333" s="56"/>
      <c r="FD333" s="56"/>
      <c r="FE333" s="56"/>
      <c r="FF333" s="56"/>
      <c r="FG333" s="65"/>
      <c r="FH333" s="65"/>
      <c r="FI333" s="56"/>
      <c r="FJ333" s="56"/>
      <c r="FK333" s="56"/>
      <c r="FM333" s="56"/>
      <c r="FN333" s="56"/>
      <c r="FO333" s="56"/>
      <c r="FP333" s="56"/>
      <c r="FQ333" s="56"/>
      <c r="FR333" s="56"/>
      <c r="FS333" s="56"/>
      <c r="FT333" s="56"/>
      <c r="FU333" s="56"/>
      <c r="FV333" s="56"/>
      <c r="FW333" s="56"/>
      <c r="GA333" s="66"/>
      <c r="GB333" s="66"/>
      <c r="GC333" s="56"/>
      <c r="GD333" s="56"/>
      <c r="GE333" s="66"/>
      <c r="GF333" s="56"/>
      <c r="GH333" s="56"/>
    </row>
    <row r="334" spans="1:190" s="57" customFormat="1" ht="18" customHeight="1" x14ac:dyDescent="0.3">
      <c r="A334" s="56" t="s">
        <v>1055</v>
      </c>
      <c r="B334" s="56" t="s">
        <v>1021</v>
      </c>
      <c r="C334" s="57">
        <v>1050</v>
      </c>
      <c r="D334" s="57">
        <v>20</v>
      </c>
      <c r="E334" s="56">
        <f t="shared" si="5"/>
        <v>1323.15</v>
      </c>
      <c r="F334" s="58">
        <v>39.14</v>
      </c>
      <c r="G334" s="58">
        <v>2.76</v>
      </c>
      <c r="H334" s="58">
        <v>11.39</v>
      </c>
      <c r="I334" s="58">
        <v>10.27</v>
      </c>
      <c r="J334" s="58">
        <v>0.19</v>
      </c>
      <c r="K334" s="58">
        <v>7.48</v>
      </c>
      <c r="L334" s="58">
        <v>8.1300000000000008</v>
      </c>
      <c r="M334" s="58">
        <v>2.92</v>
      </c>
      <c r="N334" s="58">
        <v>1.6</v>
      </c>
      <c r="O334" s="58">
        <v>0.02</v>
      </c>
      <c r="P334" s="58">
        <v>1.98</v>
      </c>
      <c r="Q334" s="58">
        <v>14.1</v>
      </c>
      <c r="R334" s="56"/>
      <c r="S334" s="58">
        <v>44.51</v>
      </c>
      <c r="T334" s="58">
        <v>2.0099999999999998</v>
      </c>
      <c r="U334" s="58">
        <v>11.32</v>
      </c>
      <c r="V334" s="58">
        <v>7.69</v>
      </c>
      <c r="W334" s="58">
        <v>0.09</v>
      </c>
      <c r="X334" s="58">
        <v>17.22</v>
      </c>
      <c r="Y334" s="58">
        <v>10.1</v>
      </c>
      <c r="Z334" s="58">
        <v>2.95</v>
      </c>
      <c r="AA334" s="58">
        <v>1.3</v>
      </c>
      <c r="AB334" s="58">
        <v>0.18</v>
      </c>
      <c r="AC334" s="56"/>
      <c r="AD334" s="59"/>
      <c r="AE334" s="60"/>
      <c r="AF334" s="61"/>
      <c r="AG334" s="59"/>
      <c r="AH334" s="59"/>
      <c r="AI334" s="59"/>
      <c r="AJ334" s="60"/>
      <c r="AK334" s="62"/>
      <c r="AL334" s="62"/>
      <c r="AM334" s="62"/>
      <c r="AN334" s="62"/>
      <c r="AO334" s="62"/>
      <c r="AP334" s="62"/>
      <c r="AQ334" s="63"/>
      <c r="AR334" s="62"/>
      <c r="AS334" s="62"/>
      <c r="AT334" s="63"/>
      <c r="AU334" s="59"/>
      <c r="AV334" s="59"/>
      <c r="AW334" s="59"/>
      <c r="AX334" s="59"/>
      <c r="AY334" s="59"/>
      <c r="AZ334" s="59"/>
      <c r="BA334" s="60"/>
      <c r="BB334" s="64"/>
      <c r="BC334" s="64"/>
      <c r="BD334" s="59"/>
      <c r="BE334" s="59"/>
      <c r="BF334" s="59"/>
      <c r="BG334" s="59"/>
      <c r="BH334" s="59"/>
      <c r="BI334" s="59"/>
      <c r="BJ334" s="59"/>
      <c r="BK334" s="59"/>
      <c r="BY334" s="56"/>
      <c r="BZ334" s="56"/>
      <c r="CM334" s="56"/>
      <c r="CN334" s="56"/>
      <c r="CO334" s="56"/>
      <c r="CP334"/>
      <c r="CQ334"/>
      <c r="CR334"/>
      <c r="CS334"/>
      <c r="CT334"/>
      <c r="CU334"/>
      <c r="CV334"/>
      <c r="CW334"/>
      <c r="CX334"/>
      <c r="CY334"/>
      <c r="CZ334"/>
      <c r="DA334" s="56"/>
      <c r="DB334" s="56"/>
      <c r="DC334" s="56"/>
      <c r="DD334" s="56"/>
      <c r="DE334" s="56"/>
      <c r="DF334" s="56"/>
      <c r="DG334" s="56"/>
      <c r="DH334" s="56"/>
      <c r="DI334" s="56"/>
      <c r="DJ334" s="56"/>
      <c r="DK334" s="56"/>
      <c r="DL334" s="56"/>
      <c r="DM334" s="56"/>
      <c r="DN334" s="56"/>
      <c r="DO334" s="56"/>
      <c r="DP334" s="56"/>
      <c r="DQ334" s="56"/>
      <c r="DR334" s="56"/>
      <c r="DS334" s="56"/>
      <c r="DT334" s="56"/>
      <c r="DU334" s="56"/>
      <c r="DV334" s="56"/>
      <c r="DW334" s="56"/>
      <c r="DX334" s="56"/>
      <c r="DY334" s="56"/>
      <c r="DZ334" s="56"/>
      <c r="EA334" s="56"/>
      <c r="EB334" s="56"/>
      <c r="EC334" s="56"/>
      <c r="ED334" s="56"/>
      <c r="EE334" s="56"/>
      <c r="EF334" s="56"/>
      <c r="EG334" s="56"/>
      <c r="EH334" s="56"/>
      <c r="EI334" s="56"/>
      <c r="EJ334" s="56"/>
      <c r="EK334" s="56"/>
      <c r="EL334" s="56"/>
      <c r="EX334" s="56"/>
      <c r="EY334" s="56"/>
      <c r="EZ334" s="56"/>
      <c r="FA334" s="56"/>
      <c r="FB334" s="56"/>
      <c r="FC334" s="56"/>
      <c r="FD334" s="56"/>
      <c r="FE334" s="56"/>
      <c r="FF334" s="56"/>
      <c r="FG334" s="65"/>
      <c r="FH334" s="65"/>
      <c r="FI334" s="56"/>
      <c r="FJ334" s="56"/>
      <c r="FK334" s="56"/>
      <c r="FM334" s="56"/>
      <c r="FN334" s="56"/>
      <c r="FO334" s="56"/>
      <c r="FP334" s="56"/>
      <c r="FQ334" s="56"/>
      <c r="FR334" s="56"/>
      <c r="FS334" s="56"/>
      <c r="FT334" s="56"/>
      <c r="FU334" s="56"/>
      <c r="FV334" s="56"/>
      <c r="FW334" s="56"/>
      <c r="GA334" s="66"/>
      <c r="GB334" s="66"/>
      <c r="GC334" s="56"/>
      <c r="GD334" s="56"/>
      <c r="GE334" s="66"/>
      <c r="GF334" s="56"/>
      <c r="GH334" s="56"/>
    </row>
    <row r="335" spans="1:190" s="57" customFormat="1" ht="18" customHeight="1" x14ac:dyDescent="0.3">
      <c r="A335" s="56" t="s">
        <v>1044</v>
      </c>
      <c r="B335" s="56" t="s">
        <v>1021</v>
      </c>
      <c r="C335" s="57">
        <v>1050</v>
      </c>
      <c r="D335" s="57">
        <v>20</v>
      </c>
      <c r="E335" s="56">
        <f t="shared" si="5"/>
        <v>1323.15</v>
      </c>
      <c r="F335" s="58">
        <v>39.86</v>
      </c>
      <c r="G335" s="58">
        <v>2.06</v>
      </c>
      <c r="H335" s="58">
        <v>15.29</v>
      </c>
      <c r="I335" s="58">
        <v>8.85</v>
      </c>
      <c r="J335" s="58">
        <v>0.17</v>
      </c>
      <c r="K335" s="58">
        <v>4.8499999999999996</v>
      </c>
      <c r="L335" s="58">
        <v>7.5</v>
      </c>
      <c r="M335" s="58">
        <v>3.12</v>
      </c>
      <c r="N335" s="58">
        <v>1.85</v>
      </c>
      <c r="O335" s="58">
        <v>0.02</v>
      </c>
      <c r="P335" s="58"/>
      <c r="Q335" s="58">
        <v>8</v>
      </c>
      <c r="R335" s="56"/>
      <c r="S335" s="58">
        <v>42.63</v>
      </c>
      <c r="T335" s="58">
        <v>1.8</v>
      </c>
      <c r="U335" s="58">
        <v>13.28</v>
      </c>
      <c r="V335" s="58">
        <v>7.79</v>
      </c>
      <c r="W335" s="58">
        <v>0.09</v>
      </c>
      <c r="X335" s="58">
        <v>15.99</v>
      </c>
      <c r="Y335" s="58">
        <v>11.17</v>
      </c>
      <c r="Z335" s="58">
        <v>2.39</v>
      </c>
      <c r="AA335" s="58">
        <v>1.86</v>
      </c>
      <c r="AB335" s="58">
        <v>0.23</v>
      </c>
      <c r="AC335" s="56"/>
      <c r="AD335" s="59"/>
      <c r="AE335" s="60"/>
      <c r="AF335" s="61"/>
      <c r="AG335" s="59"/>
      <c r="AH335" s="59"/>
      <c r="AI335" s="59"/>
      <c r="AJ335" s="60"/>
      <c r="AK335" s="62"/>
      <c r="AL335" s="62"/>
      <c r="AM335" s="62"/>
      <c r="AN335" s="62"/>
      <c r="AO335" s="62"/>
      <c r="AP335" s="62"/>
      <c r="AQ335" s="63"/>
      <c r="AR335" s="62"/>
      <c r="AS335" s="62"/>
      <c r="AT335" s="63"/>
      <c r="AU335" s="59"/>
      <c r="AV335" s="59"/>
      <c r="AW335" s="59"/>
      <c r="AX335" s="59"/>
      <c r="AY335" s="59"/>
      <c r="AZ335" s="59"/>
      <c r="BA335" s="60"/>
      <c r="BB335" s="64"/>
      <c r="BC335" s="64"/>
      <c r="BD335" s="59"/>
      <c r="BE335" s="59"/>
      <c r="BF335" s="59"/>
      <c r="BG335" s="59"/>
      <c r="BH335" s="59"/>
      <c r="BI335" s="59"/>
      <c r="BJ335" s="59"/>
      <c r="BK335" s="59"/>
      <c r="BY335" s="56"/>
      <c r="BZ335" s="56"/>
      <c r="CM335" s="56"/>
      <c r="CN335" s="56"/>
      <c r="CO335" s="56"/>
      <c r="CP335"/>
      <c r="CQ335"/>
      <c r="CR335"/>
      <c r="CS335"/>
      <c r="CT335"/>
      <c r="CU335"/>
      <c r="CV335"/>
      <c r="CW335"/>
      <c r="CX335"/>
      <c r="CY335"/>
      <c r="CZ335"/>
      <c r="DA335" s="56"/>
      <c r="DB335" s="56"/>
      <c r="DC335" s="56"/>
      <c r="DD335" s="56"/>
      <c r="DE335" s="56"/>
      <c r="DF335" s="56"/>
      <c r="DG335" s="56"/>
      <c r="DH335" s="56"/>
      <c r="DI335" s="56"/>
      <c r="DJ335" s="56"/>
      <c r="DK335" s="56"/>
      <c r="DL335" s="56"/>
      <c r="DM335" s="56"/>
      <c r="DN335" s="56"/>
      <c r="DO335" s="56"/>
      <c r="DP335" s="56"/>
      <c r="DQ335" s="56"/>
      <c r="DR335" s="56"/>
      <c r="DS335" s="56"/>
      <c r="DT335" s="56"/>
      <c r="DU335" s="56"/>
      <c r="DV335" s="56"/>
      <c r="DW335" s="56"/>
      <c r="DX335" s="56"/>
      <c r="DY335" s="56"/>
      <c r="DZ335" s="56"/>
      <c r="EA335" s="56"/>
      <c r="EB335" s="56"/>
      <c r="EC335" s="56"/>
      <c r="ED335" s="56"/>
      <c r="EE335" s="56"/>
      <c r="EF335" s="56"/>
      <c r="EG335" s="56"/>
      <c r="EH335" s="56"/>
      <c r="EI335" s="56"/>
      <c r="EJ335" s="56"/>
      <c r="EK335" s="56"/>
      <c r="EL335" s="56"/>
      <c r="EX335" s="56"/>
      <c r="EY335" s="56"/>
      <c r="EZ335" s="56"/>
      <c r="FA335" s="56"/>
      <c r="FB335" s="56"/>
      <c r="FC335" s="56"/>
      <c r="FD335" s="56"/>
      <c r="FE335" s="56"/>
      <c r="FF335" s="56"/>
      <c r="FG335" s="65"/>
      <c r="FH335" s="65"/>
      <c r="FI335" s="56"/>
      <c r="FJ335" s="56"/>
      <c r="FK335" s="56"/>
      <c r="FM335" s="56"/>
      <c r="FN335" s="56"/>
      <c r="FO335" s="56"/>
      <c r="FP335" s="56"/>
      <c r="FQ335" s="56"/>
      <c r="FR335" s="56"/>
      <c r="FS335" s="56"/>
      <c r="FT335" s="56"/>
      <c r="FU335" s="56"/>
      <c r="FV335" s="56"/>
      <c r="FW335" s="56"/>
      <c r="GA335" s="66"/>
      <c r="GB335" s="66"/>
      <c r="GC335" s="56"/>
      <c r="GD335" s="56"/>
      <c r="GE335" s="66"/>
      <c r="GF335" s="56"/>
      <c r="GH335" s="56"/>
    </row>
    <row r="336" spans="1:190" s="57" customFormat="1" ht="18" customHeight="1" x14ac:dyDescent="0.3">
      <c r="A336" s="56" t="s">
        <v>1044</v>
      </c>
      <c r="B336" s="56" t="s">
        <v>1021</v>
      </c>
      <c r="C336" s="57">
        <v>1100</v>
      </c>
      <c r="D336" s="57">
        <v>20</v>
      </c>
      <c r="E336" s="56">
        <f t="shared" si="5"/>
        <v>1373.15</v>
      </c>
      <c r="F336" s="58">
        <v>41.6</v>
      </c>
      <c r="G336" s="58">
        <v>2.0499999999999998</v>
      </c>
      <c r="H336" s="58">
        <v>15.18</v>
      </c>
      <c r="I336" s="58">
        <v>8.27</v>
      </c>
      <c r="J336" s="58">
        <v>0.15</v>
      </c>
      <c r="K336" s="58">
        <v>6.18</v>
      </c>
      <c r="L336" s="58">
        <v>7.93</v>
      </c>
      <c r="M336" s="58">
        <v>3.04</v>
      </c>
      <c r="N336" s="58">
        <v>1.73</v>
      </c>
      <c r="O336" s="58">
        <v>0.03</v>
      </c>
      <c r="P336" s="58"/>
      <c r="Q336" s="58">
        <v>8</v>
      </c>
      <c r="R336" s="56"/>
      <c r="S336" s="58">
        <v>42.35</v>
      </c>
      <c r="T336" s="58">
        <v>1.42</v>
      </c>
      <c r="U336" s="58">
        <v>13.03</v>
      </c>
      <c r="V336" s="58">
        <v>8.11</v>
      </c>
      <c r="W336" s="58">
        <v>0.04</v>
      </c>
      <c r="X336" s="58">
        <v>16.39</v>
      </c>
      <c r="Y336" s="58">
        <v>11.22</v>
      </c>
      <c r="Z336" s="58">
        <v>2.2799999999999998</v>
      </c>
      <c r="AA336" s="58">
        <v>2.14</v>
      </c>
      <c r="AB336" s="58">
        <v>0.3</v>
      </c>
      <c r="AC336" s="56"/>
      <c r="AD336" s="59"/>
      <c r="AE336" s="60"/>
      <c r="AF336" s="61"/>
      <c r="AG336" s="59"/>
      <c r="AH336" s="59"/>
      <c r="AI336" s="59"/>
      <c r="AJ336" s="60"/>
      <c r="AK336" s="62"/>
      <c r="AL336" s="62"/>
      <c r="AM336" s="62"/>
      <c r="AN336" s="62"/>
      <c r="AO336" s="62"/>
      <c r="AP336" s="62"/>
      <c r="AQ336" s="63"/>
      <c r="AR336" s="62"/>
      <c r="AS336" s="62"/>
      <c r="AT336" s="63"/>
      <c r="AU336" s="59"/>
      <c r="AV336" s="59"/>
      <c r="AW336" s="59"/>
      <c r="AX336" s="59"/>
      <c r="AY336" s="59"/>
      <c r="AZ336" s="59"/>
      <c r="BA336" s="60"/>
      <c r="BB336" s="64"/>
      <c r="BC336" s="64"/>
      <c r="BD336" s="59"/>
      <c r="BE336" s="59"/>
      <c r="BF336" s="59"/>
      <c r="BG336" s="59"/>
      <c r="BH336" s="59"/>
      <c r="BI336" s="59"/>
      <c r="BJ336" s="59"/>
      <c r="BK336" s="59"/>
      <c r="BY336" s="56"/>
      <c r="BZ336" s="56"/>
      <c r="CM336" s="56"/>
      <c r="CN336" s="56"/>
      <c r="CO336" s="56"/>
      <c r="CP336"/>
      <c r="CQ336"/>
      <c r="CR336"/>
      <c r="CS336"/>
      <c r="CT336"/>
      <c r="CU336"/>
      <c r="CV336"/>
      <c r="CW336"/>
      <c r="CX336"/>
      <c r="CY336"/>
      <c r="CZ336"/>
      <c r="DA336" s="56"/>
      <c r="DB336" s="56"/>
      <c r="DC336" s="56"/>
      <c r="DD336" s="56"/>
      <c r="DE336" s="56"/>
      <c r="DF336" s="56"/>
      <c r="DG336" s="56"/>
      <c r="DH336" s="56"/>
      <c r="DI336" s="56"/>
      <c r="DJ336" s="56"/>
      <c r="DK336" s="56"/>
      <c r="DL336" s="56"/>
      <c r="DM336" s="56"/>
      <c r="DN336" s="56"/>
      <c r="DO336" s="56"/>
      <c r="DP336" s="56"/>
      <c r="DQ336" s="56"/>
      <c r="DR336" s="56"/>
      <c r="DS336" s="56"/>
      <c r="DT336" s="56"/>
      <c r="DU336" s="56"/>
      <c r="DV336" s="56"/>
      <c r="DW336" s="56"/>
      <c r="DX336" s="56"/>
      <c r="DY336" s="56"/>
      <c r="DZ336" s="56"/>
      <c r="EA336" s="56"/>
      <c r="EB336" s="56"/>
      <c r="EC336" s="56"/>
      <c r="ED336" s="56"/>
      <c r="EE336" s="56"/>
      <c r="EF336" s="56"/>
      <c r="EG336" s="56"/>
      <c r="EH336" s="56"/>
      <c r="EI336" s="56"/>
      <c r="EJ336" s="56"/>
      <c r="EK336" s="56"/>
      <c r="EL336" s="56"/>
      <c r="EX336" s="56"/>
      <c r="EY336" s="56"/>
      <c r="EZ336" s="56"/>
      <c r="FA336" s="56"/>
      <c r="FB336" s="56"/>
      <c r="FC336" s="56"/>
      <c r="FD336" s="56"/>
      <c r="FE336" s="56"/>
      <c r="FF336" s="56"/>
      <c r="FG336" s="65"/>
      <c r="FH336" s="65"/>
      <c r="FI336" s="56"/>
      <c r="FJ336" s="56"/>
      <c r="FK336" s="56"/>
      <c r="FM336" s="56"/>
      <c r="FN336" s="56"/>
      <c r="FO336" s="56"/>
      <c r="FP336" s="56"/>
      <c r="FQ336" s="56"/>
      <c r="FR336" s="56"/>
      <c r="FS336" s="56"/>
      <c r="FT336" s="56"/>
      <c r="FU336" s="56"/>
      <c r="FV336" s="56"/>
      <c r="FW336" s="56"/>
      <c r="GA336" s="66"/>
      <c r="GB336" s="66"/>
      <c r="GC336" s="56"/>
      <c r="GD336" s="56"/>
      <c r="GE336" s="66"/>
      <c r="GF336" s="56"/>
      <c r="GH336" s="56"/>
    </row>
    <row r="337" spans="1:190" s="57" customFormat="1" ht="18" customHeight="1" x14ac:dyDescent="0.3">
      <c r="A337" s="56" t="s">
        <v>1044</v>
      </c>
      <c r="B337" s="56" t="s">
        <v>1021</v>
      </c>
      <c r="C337" s="57">
        <v>1050</v>
      </c>
      <c r="D337" s="57">
        <v>20</v>
      </c>
      <c r="E337" s="56">
        <f t="shared" si="5"/>
        <v>1323.15</v>
      </c>
      <c r="F337" s="58">
        <v>43.33</v>
      </c>
      <c r="G337" s="58">
        <v>1.54</v>
      </c>
      <c r="H337" s="58">
        <v>15.05</v>
      </c>
      <c r="I337" s="58">
        <v>6.15</v>
      </c>
      <c r="J337" s="58">
        <v>0.15</v>
      </c>
      <c r="K337" s="58">
        <v>5.33</v>
      </c>
      <c r="L337" s="58">
        <v>7.3</v>
      </c>
      <c r="M337" s="58">
        <v>2.9</v>
      </c>
      <c r="N337" s="58">
        <v>1.85</v>
      </c>
      <c r="O337" s="58">
        <v>0.03</v>
      </c>
      <c r="P337" s="58"/>
      <c r="Q337" s="58">
        <v>8</v>
      </c>
      <c r="R337" s="56"/>
      <c r="S337" s="58">
        <v>42.3</v>
      </c>
      <c r="T337" s="58">
        <v>1.2</v>
      </c>
      <c r="U337" s="58">
        <v>13.25</v>
      </c>
      <c r="V337" s="58">
        <v>8.14</v>
      </c>
      <c r="W337" s="58">
        <v>0.09</v>
      </c>
      <c r="X337" s="58">
        <v>16.690000000000001</v>
      </c>
      <c r="Y337" s="58">
        <v>11.05</v>
      </c>
      <c r="Z337" s="58">
        <v>2.35</v>
      </c>
      <c r="AA337" s="58">
        <v>2.09</v>
      </c>
      <c r="AB337" s="58">
        <v>0.12</v>
      </c>
      <c r="AC337" s="56"/>
      <c r="AD337" s="59"/>
      <c r="AE337" s="60"/>
      <c r="AF337" s="61"/>
      <c r="AG337" s="59"/>
      <c r="AH337" s="59"/>
      <c r="AI337" s="59"/>
      <c r="AJ337" s="60"/>
      <c r="AK337" s="62"/>
      <c r="AL337" s="62"/>
      <c r="AM337" s="62"/>
      <c r="AN337" s="62"/>
      <c r="AO337" s="62"/>
      <c r="AP337" s="62"/>
      <c r="AQ337" s="63"/>
      <c r="AR337" s="62"/>
      <c r="AS337" s="62"/>
      <c r="AT337" s="63"/>
      <c r="AU337" s="59"/>
      <c r="AV337" s="59"/>
      <c r="AW337" s="59"/>
      <c r="AX337" s="59"/>
      <c r="AY337" s="59"/>
      <c r="AZ337" s="59"/>
      <c r="BA337" s="60"/>
      <c r="BB337" s="64"/>
      <c r="BC337" s="64"/>
      <c r="BD337" s="59"/>
      <c r="BE337" s="59"/>
      <c r="BF337" s="59"/>
      <c r="BG337" s="59"/>
      <c r="BH337" s="59"/>
      <c r="BI337" s="59"/>
      <c r="BJ337" s="59"/>
      <c r="BK337" s="59"/>
      <c r="BY337" s="56"/>
      <c r="BZ337" s="56"/>
      <c r="CM337" s="56"/>
      <c r="CN337" s="56"/>
      <c r="CO337" s="56"/>
      <c r="CP337"/>
      <c r="CQ337"/>
      <c r="CR337"/>
      <c r="CS337"/>
      <c r="CT337"/>
      <c r="CU337"/>
      <c r="CV337"/>
      <c r="CW337"/>
      <c r="CX337"/>
      <c r="CY337"/>
      <c r="CZ337"/>
      <c r="DA337" s="56"/>
      <c r="DB337" s="56"/>
      <c r="DC337" s="56"/>
      <c r="DD337" s="56"/>
      <c r="DE337" s="56"/>
      <c r="DF337" s="56"/>
      <c r="DG337" s="56"/>
      <c r="DH337" s="56"/>
      <c r="DI337" s="56"/>
      <c r="DJ337" s="56"/>
      <c r="DK337" s="56"/>
      <c r="DL337" s="56"/>
      <c r="DM337" s="56"/>
      <c r="DN337" s="56"/>
      <c r="DO337" s="56"/>
      <c r="DP337" s="56"/>
      <c r="DQ337" s="56"/>
      <c r="DR337" s="56"/>
      <c r="DS337" s="56"/>
      <c r="DT337" s="56"/>
      <c r="DU337" s="56"/>
      <c r="DV337" s="56"/>
      <c r="DW337" s="56"/>
      <c r="DX337" s="56"/>
      <c r="DY337" s="56"/>
      <c r="DZ337" s="56"/>
      <c r="EA337" s="56"/>
      <c r="EB337" s="56"/>
      <c r="EC337" s="56"/>
      <c r="ED337" s="56"/>
      <c r="EE337" s="56"/>
      <c r="EF337" s="56"/>
      <c r="EG337" s="56"/>
      <c r="EH337" s="56"/>
      <c r="EI337" s="56"/>
      <c r="EJ337" s="56"/>
      <c r="EK337" s="56"/>
      <c r="EL337" s="56"/>
      <c r="EX337" s="56"/>
      <c r="EY337" s="56"/>
      <c r="EZ337" s="56"/>
      <c r="FA337" s="56"/>
      <c r="FB337" s="56"/>
      <c r="FC337" s="56"/>
      <c r="FD337" s="56"/>
      <c r="FE337" s="56"/>
      <c r="FF337" s="56"/>
      <c r="FG337" s="65"/>
      <c r="FH337" s="65"/>
      <c r="FI337" s="56"/>
      <c r="FJ337" s="56"/>
      <c r="FK337" s="56"/>
      <c r="FM337" s="56"/>
      <c r="FN337" s="56"/>
      <c r="FO337" s="56"/>
      <c r="FP337" s="56"/>
      <c r="FQ337" s="56"/>
      <c r="FR337" s="56"/>
      <c r="FS337" s="56"/>
      <c r="FT337" s="56"/>
      <c r="FU337" s="56"/>
      <c r="FV337" s="56"/>
      <c r="FW337" s="56"/>
      <c r="GA337" s="66"/>
      <c r="GB337" s="66"/>
      <c r="GC337" s="56"/>
      <c r="GD337" s="56"/>
      <c r="GE337" s="66"/>
      <c r="GF337" s="56"/>
      <c r="GH337" s="56"/>
    </row>
    <row r="338" spans="1:190" s="57" customFormat="1" ht="18" customHeight="1" x14ac:dyDescent="0.3">
      <c r="A338" s="56" t="s">
        <v>1065</v>
      </c>
      <c r="B338" s="56" t="s">
        <v>1021</v>
      </c>
      <c r="C338" s="57">
        <v>1050</v>
      </c>
      <c r="D338" s="57">
        <v>20</v>
      </c>
      <c r="E338" s="56">
        <f t="shared" si="5"/>
        <v>1323.15</v>
      </c>
      <c r="F338" s="58">
        <v>39.99</v>
      </c>
      <c r="G338" s="58">
        <v>2.54</v>
      </c>
      <c r="H338" s="58">
        <v>16.649999999999999</v>
      </c>
      <c r="I338" s="58">
        <v>10.57</v>
      </c>
      <c r="J338" s="58">
        <v>0.32</v>
      </c>
      <c r="K338" s="58">
        <v>3.47</v>
      </c>
      <c r="L338" s="58">
        <v>5.28</v>
      </c>
      <c r="M338" s="58">
        <v>4.8099999999999996</v>
      </c>
      <c r="N338" s="58">
        <v>2.37</v>
      </c>
      <c r="O338" s="58"/>
      <c r="P338" s="58"/>
      <c r="Q338" s="58">
        <v>10</v>
      </c>
      <c r="R338" s="56"/>
      <c r="S338" s="58">
        <v>42.14</v>
      </c>
      <c r="T338" s="58">
        <v>2.35</v>
      </c>
      <c r="U338" s="58">
        <v>14.44</v>
      </c>
      <c r="V338" s="58">
        <v>7.24</v>
      </c>
      <c r="W338" s="58">
        <v>0.11</v>
      </c>
      <c r="X338" s="58">
        <v>15.31</v>
      </c>
      <c r="Y338" s="58">
        <v>10.42</v>
      </c>
      <c r="Z338" s="58">
        <v>2.34</v>
      </c>
      <c r="AA338" s="58">
        <v>1.72</v>
      </c>
      <c r="AB338" s="58">
        <v>0.39</v>
      </c>
      <c r="AC338" s="56"/>
      <c r="AD338" s="59"/>
      <c r="AE338" s="60"/>
      <c r="AF338" s="61"/>
      <c r="AG338" s="59"/>
      <c r="AH338" s="59"/>
      <c r="AI338" s="59"/>
      <c r="AJ338" s="60"/>
      <c r="AK338" s="62"/>
      <c r="AL338" s="62"/>
      <c r="AM338" s="62"/>
      <c r="AN338" s="62"/>
      <c r="AO338" s="62"/>
      <c r="AP338" s="62"/>
      <c r="AQ338" s="63"/>
      <c r="AR338" s="62"/>
      <c r="AS338" s="62"/>
      <c r="AT338" s="63"/>
      <c r="AU338" s="59"/>
      <c r="AV338" s="59"/>
      <c r="AW338" s="59"/>
      <c r="AX338" s="59"/>
      <c r="AY338" s="59"/>
      <c r="AZ338" s="59"/>
      <c r="BA338" s="60"/>
      <c r="BB338" s="64"/>
      <c r="BC338" s="64"/>
      <c r="BD338" s="59"/>
      <c r="BE338" s="59"/>
      <c r="BF338" s="59"/>
      <c r="BG338" s="59"/>
      <c r="BH338" s="59"/>
      <c r="BI338" s="59"/>
      <c r="BJ338" s="59"/>
      <c r="BK338" s="59"/>
      <c r="BY338" s="56"/>
      <c r="BZ338" s="56"/>
      <c r="CM338" s="56"/>
      <c r="CN338" s="56"/>
      <c r="CO338" s="56"/>
      <c r="CP338"/>
      <c r="CQ338"/>
      <c r="CR338"/>
      <c r="CS338"/>
      <c r="CT338"/>
      <c r="CU338"/>
      <c r="CV338"/>
      <c r="CW338"/>
      <c r="CX338"/>
      <c r="CY338"/>
      <c r="CZ338"/>
      <c r="DA338" s="56"/>
      <c r="DB338" s="56"/>
      <c r="DC338" s="56"/>
      <c r="DD338" s="56"/>
      <c r="DE338" s="56"/>
      <c r="DF338" s="56"/>
      <c r="DG338" s="56"/>
      <c r="DH338" s="56"/>
      <c r="DI338" s="56"/>
      <c r="DJ338" s="56"/>
      <c r="DK338" s="56"/>
      <c r="DL338" s="56"/>
      <c r="DM338" s="56"/>
      <c r="DN338" s="56"/>
      <c r="DO338" s="56"/>
      <c r="DP338" s="56"/>
      <c r="DQ338" s="56"/>
      <c r="DR338" s="56"/>
      <c r="DS338" s="56"/>
      <c r="DT338" s="56"/>
      <c r="DU338" s="56"/>
      <c r="DV338" s="56"/>
      <c r="DW338" s="56"/>
      <c r="DX338" s="56"/>
      <c r="DY338" s="56"/>
      <c r="DZ338" s="56"/>
      <c r="EA338" s="56"/>
      <c r="EB338" s="56"/>
      <c r="EC338" s="56"/>
      <c r="ED338" s="56"/>
      <c r="EE338" s="56"/>
      <c r="EF338" s="56"/>
      <c r="EG338" s="56"/>
      <c r="EH338" s="56"/>
      <c r="EI338" s="56"/>
      <c r="EJ338" s="56"/>
      <c r="EK338" s="56"/>
      <c r="EL338" s="56"/>
      <c r="EX338" s="56"/>
      <c r="EY338" s="56"/>
      <c r="EZ338" s="56"/>
      <c r="FA338" s="56"/>
      <c r="FB338" s="56"/>
      <c r="FC338" s="56"/>
      <c r="FD338" s="56"/>
      <c r="FE338" s="56"/>
      <c r="FF338" s="56"/>
      <c r="FG338" s="65"/>
      <c r="FH338" s="65"/>
      <c r="FI338" s="56"/>
      <c r="FJ338" s="56"/>
      <c r="FK338" s="56"/>
      <c r="FM338" s="56"/>
      <c r="FN338" s="56"/>
      <c r="FO338" s="56"/>
      <c r="FP338" s="56"/>
      <c r="FQ338" s="56"/>
      <c r="FR338" s="56"/>
      <c r="FS338" s="56"/>
      <c r="FT338" s="56"/>
      <c r="FU338" s="56"/>
      <c r="FV338" s="56"/>
      <c r="FW338" s="56"/>
      <c r="GA338" s="66"/>
      <c r="GB338" s="66"/>
      <c r="GC338" s="56"/>
      <c r="GD338" s="56"/>
      <c r="GE338" s="66"/>
      <c r="GF338" s="56"/>
      <c r="GH338" s="56"/>
    </row>
    <row r="339" spans="1:190" s="57" customFormat="1" ht="18" customHeight="1" x14ac:dyDescent="0.3">
      <c r="A339" s="56" t="s">
        <v>1065</v>
      </c>
      <c r="B339" s="56" t="s">
        <v>1021</v>
      </c>
      <c r="C339" s="57">
        <v>1050</v>
      </c>
      <c r="D339" s="57">
        <v>20</v>
      </c>
      <c r="E339" s="56">
        <f t="shared" si="5"/>
        <v>1323.15</v>
      </c>
      <c r="F339" s="58">
        <v>37.520000000000003</v>
      </c>
      <c r="G339" s="58">
        <v>2.2599999999999998</v>
      </c>
      <c r="H339" s="58">
        <v>12.66</v>
      </c>
      <c r="I339" s="58">
        <v>10.77</v>
      </c>
      <c r="J339" s="58">
        <v>0.27</v>
      </c>
      <c r="K339" s="58">
        <v>5.16</v>
      </c>
      <c r="L339" s="58">
        <v>9</v>
      </c>
      <c r="M339" s="58">
        <v>3.8</v>
      </c>
      <c r="N339" s="58">
        <v>1.8</v>
      </c>
      <c r="O339" s="58"/>
      <c r="P339" s="58"/>
      <c r="Q339" s="58">
        <v>8</v>
      </c>
      <c r="R339" s="56"/>
      <c r="S339" s="58">
        <v>41.9</v>
      </c>
      <c r="T339" s="58">
        <v>1.61</v>
      </c>
      <c r="U339" s="58">
        <v>12.9</v>
      </c>
      <c r="V339" s="58">
        <v>8.5</v>
      </c>
      <c r="W339" s="58">
        <v>0.1</v>
      </c>
      <c r="X339" s="58">
        <v>15.22</v>
      </c>
      <c r="Y339" s="58">
        <v>9.9600000000000009</v>
      </c>
      <c r="Z339" s="58">
        <v>2.5499999999999998</v>
      </c>
      <c r="AA339" s="58">
        <v>1.61</v>
      </c>
      <c r="AB339" s="58">
        <v>0.37</v>
      </c>
      <c r="AC339" s="56"/>
      <c r="AD339" s="59"/>
      <c r="AE339" s="60"/>
      <c r="AF339" s="61"/>
      <c r="AG339" s="59"/>
      <c r="AH339" s="59"/>
      <c r="AI339" s="59"/>
      <c r="AJ339" s="60"/>
      <c r="AK339" s="62"/>
      <c r="AL339" s="62"/>
      <c r="AM339" s="62"/>
      <c r="AN339" s="62"/>
      <c r="AO339" s="62"/>
      <c r="AP339" s="62"/>
      <c r="AQ339" s="63"/>
      <c r="AR339" s="62"/>
      <c r="AS339" s="62"/>
      <c r="AT339" s="63"/>
      <c r="AU339" s="59"/>
      <c r="AV339" s="59"/>
      <c r="AW339" s="59"/>
      <c r="AX339" s="59"/>
      <c r="AY339" s="59"/>
      <c r="AZ339" s="59"/>
      <c r="BA339" s="60"/>
      <c r="BB339" s="64"/>
      <c r="BC339" s="64"/>
      <c r="BD339" s="59"/>
      <c r="BE339" s="59"/>
      <c r="BF339" s="59"/>
      <c r="BG339" s="59"/>
      <c r="BH339" s="59"/>
      <c r="BI339" s="59"/>
      <c r="BJ339" s="59"/>
      <c r="BK339" s="59"/>
      <c r="BY339" s="56"/>
      <c r="BZ339" s="56"/>
      <c r="CM339" s="56"/>
      <c r="CN339" s="56"/>
      <c r="CO339" s="56"/>
      <c r="CP339"/>
      <c r="CQ339"/>
      <c r="CR339"/>
      <c r="CS339"/>
      <c r="CT339"/>
      <c r="CU339"/>
      <c r="CV339"/>
      <c r="CW339"/>
      <c r="CX339"/>
      <c r="CY339"/>
      <c r="CZ339"/>
      <c r="DA339" s="56"/>
      <c r="DB339" s="56"/>
      <c r="DC339" s="56"/>
      <c r="DD339" s="56"/>
      <c r="DE339" s="56"/>
      <c r="DF339" s="56"/>
      <c r="DG339" s="56"/>
      <c r="DH339" s="56"/>
      <c r="DI339" s="56"/>
      <c r="DJ339" s="56"/>
      <c r="DK339" s="56"/>
      <c r="DL339" s="56"/>
      <c r="DM339" s="56"/>
      <c r="DN339" s="56"/>
      <c r="DO339" s="56"/>
      <c r="DP339" s="56"/>
      <c r="DQ339" s="56"/>
      <c r="DR339" s="56"/>
      <c r="DS339" s="56"/>
      <c r="DT339" s="56"/>
      <c r="DU339" s="56"/>
      <c r="DV339" s="56"/>
      <c r="DW339" s="56"/>
      <c r="DX339" s="56"/>
      <c r="DY339" s="56"/>
      <c r="DZ339" s="56"/>
      <c r="EA339" s="56"/>
      <c r="EB339" s="56"/>
      <c r="EC339" s="56"/>
      <c r="ED339" s="56"/>
      <c r="EE339" s="56"/>
      <c r="EF339" s="56"/>
      <c r="EG339" s="56"/>
      <c r="EH339" s="56"/>
      <c r="EI339" s="56"/>
      <c r="EJ339" s="56"/>
      <c r="EK339" s="56"/>
      <c r="EL339" s="56"/>
      <c r="EX339" s="56"/>
      <c r="EY339" s="56"/>
      <c r="EZ339" s="56"/>
      <c r="FA339" s="56"/>
      <c r="FB339" s="56"/>
      <c r="FC339" s="56"/>
      <c r="FD339" s="56"/>
      <c r="FE339" s="56"/>
      <c r="FF339" s="56"/>
      <c r="FG339" s="65"/>
      <c r="FH339" s="65"/>
      <c r="FI339" s="56"/>
      <c r="FJ339" s="56"/>
      <c r="FK339" s="56"/>
      <c r="FM339" s="56"/>
      <c r="FN339" s="56"/>
      <c r="FO339" s="56"/>
      <c r="FP339" s="56"/>
      <c r="FQ339" s="56"/>
      <c r="FR339" s="56"/>
      <c r="FS339" s="56"/>
      <c r="FT339" s="56"/>
      <c r="FU339" s="56"/>
      <c r="FV339" s="56"/>
      <c r="FW339" s="56"/>
      <c r="GA339" s="66"/>
      <c r="GB339" s="66"/>
      <c r="GC339" s="56"/>
      <c r="GD339" s="56"/>
      <c r="GE339" s="66"/>
      <c r="GF339" s="56"/>
      <c r="GH339" s="56"/>
    </row>
    <row r="340" spans="1:190" s="57" customFormat="1" ht="18" customHeight="1" x14ac:dyDescent="0.3">
      <c r="A340" s="56" t="s">
        <v>40</v>
      </c>
      <c r="B340" s="56" t="s">
        <v>1021</v>
      </c>
      <c r="C340" s="57">
        <v>1050</v>
      </c>
      <c r="D340" s="57">
        <v>20</v>
      </c>
      <c r="E340" s="56">
        <f t="shared" si="5"/>
        <v>1323.15</v>
      </c>
      <c r="F340" s="58">
        <v>44.27</v>
      </c>
      <c r="G340" s="58">
        <v>2.19</v>
      </c>
      <c r="H340" s="58">
        <v>14.03</v>
      </c>
      <c r="I340" s="58">
        <v>6.91</v>
      </c>
      <c r="J340" s="58">
        <v>0.1</v>
      </c>
      <c r="K340" s="58">
        <v>4.93</v>
      </c>
      <c r="L340" s="58">
        <v>7.07</v>
      </c>
      <c r="M340" s="58">
        <v>3.6</v>
      </c>
      <c r="N340" s="58">
        <v>1.25</v>
      </c>
      <c r="O340" s="58">
        <v>0.02</v>
      </c>
      <c r="P340" s="58">
        <v>0.75</v>
      </c>
      <c r="Q340" s="58">
        <v>14.4</v>
      </c>
      <c r="R340" s="56"/>
      <c r="S340" s="58">
        <v>42.57</v>
      </c>
      <c r="T340" s="58">
        <v>2.12</v>
      </c>
      <c r="U340" s="58">
        <v>14.24</v>
      </c>
      <c r="V340" s="58">
        <v>8.3699999999999992</v>
      </c>
      <c r="W340" s="58">
        <v>0.1</v>
      </c>
      <c r="X340" s="58">
        <v>15.43</v>
      </c>
      <c r="Y340" s="58">
        <v>10.29</v>
      </c>
      <c r="Z340" s="58">
        <v>2.61</v>
      </c>
      <c r="AA340" s="58">
        <v>1.29</v>
      </c>
      <c r="AB340" s="58">
        <v>0.05</v>
      </c>
      <c r="AC340" s="56"/>
      <c r="AD340" s="59"/>
      <c r="AE340" s="60"/>
      <c r="AF340" s="61"/>
      <c r="AG340" s="59"/>
      <c r="AH340" s="59"/>
      <c r="AI340" s="59"/>
      <c r="AJ340" s="60"/>
      <c r="AK340" s="62"/>
      <c r="AL340" s="62"/>
      <c r="AM340" s="62"/>
      <c r="AN340" s="62"/>
      <c r="AO340" s="62"/>
      <c r="AP340" s="62"/>
      <c r="AQ340" s="63"/>
      <c r="AR340" s="62"/>
      <c r="AS340" s="62"/>
      <c r="AT340" s="63"/>
      <c r="AU340" s="59"/>
      <c r="AV340" s="59"/>
      <c r="AW340" s="59"/>
      <c r="AX340" s="59"/>
      <c r="AY340" s="59"/>
      <c r="AZ340" s="59"/>
      <c r="BA340" s="60"/>
      <c r="BB340" s="64"/>
      <c r="BC340" s="64"/>
      <c r="BD340" s="59"/>
      <c r="BE340" s="59"/>
      <c r="BF340" s="59"/>
      <c r="BG340" s="59"/>
      <c r="BH340" s="59"/>
      <c r="BI340" s="59"/>
      <c r="BJ340" s="59"/>
      <c r="BK340" s="59"/>
      <c r="BY340" s="56"/>
      <c r="BZ340" s="56"/>
      <c r="CM340" s="56"/>
      <c r="CN340" s="56"/>
      <c r="CO340" s="56"/>
      <c r="CP340"/>
      <c r="CQ340"/>
      <c r="CR340"/>
      <c r="CS340"/>
      <c r="CT340"/>
      <c r="CU340"/>
      <c r="CV340"/>
      <c r="CW340"/>
      <c r="CX340"/>
      <c r="CY340"/>
      <c r="CZ340"/>
      <c r="DA340" s="56"/>
      <c r="DB340" s="56"/>
      <c r="DC340" s="56"/>
      <c r="DD340" s="56"/>
      <c r="DE340" s="56"/>
      <c r="DF340" s="56"/>
      <c r="DG340" s="56"/>
      <c r="DH340" s="56"/>
      <c r="DI340" s="56"/>
      <c r="DJ340" s="56"/>
      <c r="DK340" s="56"/>
      <c r="DL340" s="56"/>
      <c r="DM340" s="56"/>
      <c r="DN340" s="56"/>
      <c r="DO340" s="56"/>
      <c r="DP340" s="56"/>
      <c r="DQ340" s="56"/>
      <c r="DR340" s="56"/>
      <c r="DS340" s="56"/>
      <c r="DT340" s="56"/>
      <c r="DU340" s="56"/>
      <c r="DV340" s="56"/>
      <c r="DW340" s="56"/>
      <c r="DX340" s="56"/>
      <c r="DY340" s="56"/>
      <c r="DZ340" s="56"/>
      <c r="EA340" s="56"/>
      <c r="EB340" s="56"/>
      <c r="EC340" s="56"/>
      <c r="ED340" s="56"/>
      <c r="EE340" s="56"/>
      <c r="EF340" s="56"/>
      <c r="EG340" s="56"/>
      <c r="EH340" s="56"/>
      <c r="EI340" s="56"/>
      <c r="EJ340" s="56"/>
      <c r="EK340" s="56"/>
      <c r="EL340" s="56"/>
      <c r="EX340" s="56"/>
      <c r="EY340" s="56"/>
      <c r="EZ340" s="56"/>
      <c r="FA340" s="56"/>
      <c r="FB340" s="56"/>
      <c r="FC340" s="56"/>
      <c r="FD340" s="56"/>
      <c r="FE340" s="56"/>
      <c r="FF340" s="56"/>
      <c r="FG340" s="65"/>
      <c r="FH340" s="65"/>
      <c r="FI340" s="56"/>
      <c r="FJ340" s="56"/>
      <c r="FK340" s="56"/>
      <c r="FM340" s="56"/>
      <c r="FN340" s="56"/>
      <c r="FO340" s="56"/>
      <c r="FP340" s="56"/>
      <c r="FQ340" s="56"/>
      <c r="FR340" s="56"/>
      <c r="FS340" s="56"/>
      <c r="FT340" s="56"/>
      <c r="FU340" s="56"/>
      <c r="FV340" s="56"/>
      <c r="FW340" s="56"/>
      <c r="GA340" s="66"/>
      <c r="GB340" s="66"/>
      <c r="GC340" s="56"/>
      <c r="GD340" s="56"/>
      <c r="GE340" s="66"/>
      <c r="GF340" s="56"/>
      <c r="GH340" s="56"/>
    </row>
    <row r="341" spans="1:190" s="57" customFormat="1" ht="18" customHeight="1" x14ac:dyDescent="0.3">
      <c r="A341" s="56" t="s">
        <v>40</v>
      </c>
      <c r="B341" s="56" t="s">
        <v>1021</v>
      </c>
      <c r="C341" s="57">
        <v>1000</v>
      </c>
      <c r="D341" s="57">
        <v>20</v>
      </c>
      <c r="E341" s="56">
        <f t="shared" si="5"/>
        <v>1273.1500000000001</v>
      </c>
      <c r="F341" s="58">
        <v>37.979999999999997</v>
      </c>
      <c r="G341" s="58">
        <v>1.87</v>
      </c>
      <c r="H341" s="58">
        <v>13.14</v>
      </c>
      <c r="I341" s="58">
        <v>7.91</v>
      </c>
      <c r="J341" s="58">
        <v>2.93</v>
      </c>
      <c r="K341" s="58">
        <v>6.14</v>
      </c>
      <c r="L341" s="58">
        <v>2.95</v>
      </c>
      <c r="M341" s="58">
        <v>1.65</v>
      </c>
      <c r="N341" s="58"/>
      <c r="O341" s="58"/>
      <c r="P341" s="58"/>
      <c r="Q341" s="58">
        <v>18.7</v>
      </c>
      <c r="R341" s="56"/>
      <c r="S341" s="58">
        <v>42.59</v>
      </c>
      <c r="T341" s="58">
        <v>1.83</v>
      </c>
      <c r="U341" s="58">
        <v>13.09</v>
      </c>
      <c r="V341" s="58">
        <v>8.5500000000000007</v>
      </c>
      <c r="W341" s="58">
        <v>0.1</v>
      </c>
      <c r="X341" s="58">
        <v>15.09</v>
      </c>
      <c r="Y341" s="58">
        <v>10.9</v>
      </c>
      <c r="Z341" s="58">
        <v>2.41</v>
      </c>
      <c r="AA341" s="58">
        <v>1.72</v>
      </c>
      <c r="AB341" s="58">
        <v>0.16</v>
      </c>
      <c r="AC341" s="56"/>
      <c r="AD341" s="59"/>
      <c r="AE341" s="60"/>
      <c r="AF341" s="61"/>
      <c r="AG341" s="59"/>
      <c r="AH341" s="59"/>
      <c r="AI341" s="59"/>
      <c r="AJ341" s="60"/>
      <c r="AK341" s="62"/>
      <c r="AL341" s="62"/>
      <c r="AM341" s="62"/>
      <c r="AN341" s="62"/>
      <c r="AO341" s="62"/>
      <c r="AP341" s="62"/>
      <c r="AQ341" s="63"/>
      <c r="AR341" s="62"/>
      <c r="AS341" s="62"/>
      <c r="AT341" s="63"/>
      <c r="AU341" s="59"/>
      <c r="AV341" s="59"/>
      <c r="AW341" s="59"/>
      <c r="AX341" s="59"/>
      <c r="AY341" s="59"/>
      <c r="AZ341" s="59"/>
      <c r="BA341" s="60"/>
      <c r="BB341" s="64"/>
      <c r="BC341" s="64"/>
      <c r="BD341" s="59"/>
      <c r="BE341" s="59"/>
      <c r="BF341" s="59"/>
      <c r="BG341" s="59"/>
      <c r="BH341" s="59"/>
      <c r="BI341" s="59"/>
      <c r="BJ341" s="59"/>
      <c r="BK341" s="59"/>
      <c r="BY341" s="56"/>
      <c r="BZ341" s="56"/>
      <c r="CM341" s="56"/>
      <c r="CN341" s="56"/>
      <c r="CO341" s="56"/>
      <c r="CP341"/>
      <c r="CQ341"/>
      <c r="CR341"/>
      <c r="CS341"/>
      <c r="CT341"/>
      <c r="CU341"/>
      <c r="CV341"/>
      <c r="CW341"/>
      <c r="CX341"/>
      <c r="CY341"/>
      <c r="CZ341"/>
      <c r="DA341" s="56"/>
      <c r="DB341" s="56"/>
      <c r="DC341" s="56"/>
      <c r="DD341" s="56"/>
      <c r="DE341" s="56"/>
      <c r="DF341" s="56"/>
      <c r="DG341" s="56"/>
      <c r="DH341" s="56"/>
      <c r="DI341" s="56"/>
      <c r="DJ341" s="56"/>
      <c r="DK341" s="56"/>
      <c r="DL341" s="56"/>
      <c r="DM341" s="56"/>
      <c r="DN341" s="56"/>
      <c r="DO341" s="56"/>
      <c r="DP341" s="56"/>
      <c r="DQ341" s="56"/>
      <c r="DR341" s="56"/>
      <c r="DS341" s="56"/>
      <c r="DT341" s="56"/>
      <c r="DU341" s="56"/>
      <c r="DV341" s="56"/>
      <c r="DW341" s="56"/>
      <c r="DX341" s="56"/>
      <c r="DY341" s="56"/>
      <c r="DZ341" s="56"/>
      <c r="EA341" s="56"/>
      <c r="EB341" s="56"/>
      <c r="EC341" s="56"/>
      <c r="ED341" s="56"/>
      <c r="EE341" s="56"/>
      <c r="EF341" s="56"/>
      <c r="EG341" s="56"/>
      <c r="EH341" s="56"/>
      <c r="EI341" s="56"/>
      <c r="EJ341" s="56"/>
      <c r="EK341" s="56"/>
      <c r="EL341" s="56"/>
      <c r="EX341" s="56"/>
      <c r="EY341" s="56"/>
      <c r="EZ341" s="56"/>
      <c r="FA341" s="56"/>
      <c r="FB341" s="56"/>
      <c r="FC341" s="56"/>
      <c r="FD341" s="56"/>
      <c r="FE341" s="56"/>
      <c r="FF341" s="56"/>
      <c r="FG341" s="65"/>
      <c r="FH341" s="65"/>
      <c r="FI341" s="56"/>
      <c r="FJ341" s="56"/>
      <c r="FK341" s="56"/>
      <c r="FM341" s="56"/>
      <c r="FN341" s="56"/>
      <c r="FO341" s="56"/>
      <c r="FP341" s="56"/>
      <c r="FQ341" s="56"/>
      <c r="FR341" s="56"/>
      <c r="FS341" s="56"/>
      <c r="FT341" s="56"/>
      <c r="FU341" s="56"/>
      <c r="FV341" s="56"/>
      <c r="FW341" s="56"/>
      <c r="GA341" s="66"/>
      <c r="GB341" s="66"/>
      <c r="GC341" s="56"/>
      <c r="GD341" s="56"/>
      <c r="GE341" s="66"/>
      <c r="GF341" s="56"/>
      <c r="GH341" s="56"/>
    </row>
    <row r="342" spans="1:190" s="57" customFormat="1" ht="18" customHeight="1" x14ac:dyDescent="0.3">
      <c r="A342" s="56" t="s">
        <v>40</v>
      </c>
      <c r="B342" s="56" t="s">
        <v>1021</v>
      </c>
      <c r="C342" s="57">
        <v>1050</v>
      </c>
      <c r="D342" s="57">
        <v>20</v>
      </c>
      <c r="E342" s="56">
        <f t="shared" si="5"/>
        <v>1323.15</v>
      </c>
      <c r="F342" s="58">
        <v>35.79</v>
      </c>
      <c r="G342" s="58">
        <v>1.25</v>
      </c>
      <c r="H342" s="58">
        <v>12.56</v>
      </c>
      <c r="I342" s="58">
        <v>5.0199999999999996</v>
      </c>
      <c r="J342" s="58">
        <v>0.05</v>
      </c>
      <c r="K342" s="58">
        <v>4.6500000000000004</v>
      </c>
      <c r="L342" s="58">
        <v>7.35</v>
      </c>
      <c r="M342" s="58">
        <v>1.73</v>
      </c>
      <c r="N342" s="58">
        <v>1.262</v>
      </c>
      <c r="O342" s="58">
        <v>0.01</v>
      </c>
      <c r="P342" s="58">
        <v>1.26</v>
      </c>
      <c r="Q342" s="58">
        <v>12.8</v>
      </c>
      <c r="R342" s="56"/>
      <c r="S342" s="58">
        <v>41.41</v>
      </c>
      <c r="T342" s="58">
        <v>1.28</v>
      </c>
      <c r="U342" s="58">
        <v>13.32</v>
      </c>
      <c r="V342" s="58">
        <v>8.23</v>
      </c>
      <c r="W342" s="58">
        <v>0.09</v>
      </c>
      <c r="X342" s="58">
        <v>16.16</v>
      </c>
      <c r="Y342" s="58">
        <v>10.94</v>
      </c>
      <c r="Z342" s="58">
        <v>2.2000000000000002</v>
      </c>
      <c r="AA342" s="58">
        <v>2.0699999999999998</v>
      </c>
      <c r="AB342" s="58">
        <v>0.02</v>
      </c>
      <c r="AC342" s="56"/>
      <c r="AD342" s="59"/>
      <c r="AE342" s="60"/>
      <c r="AF342" s="61"/>
      <c r="AG342" s="59"/>
      <c r="AH342" s="59"/>
      <c r="AI342" s="59"/>
      <c r="AJ342" s="60"/>
      <c r="AK342" s="62"/>
      <c r="AL342" s="62"/>
      <c r="AM342" s="62"/>
      <c r="AN342" s="62"/>
      <c r="AO342" s="62"/>
      <c r="AP342" s="62"/>
      <c r="AQ342" s="63"/>
      <c r="AR342" s="62"/>
      <c r="AS342" s="62"/>
      <c r="AT342" s="63"/>
      <c r="AU342" s="59"/>
      <c r="AV342" s="59"/>
      <c r="AW342" s="59"/>
      <c r="AX342" s="59"/>
      <c r="AY342" s="59"/>
      <c r="AZ342" s="59"/>
      <c r="BA342" s="60"/>
      <c r="BB342" s="64"/>
      <c r="BC342" s="64"/>
      <c r="BD342" s="59"/>
      <c r="BE342" s="59"/>
      <c r="BF342" s="59"/>
      <c r="BG342" s="59"/>
      <c r="BH342" s="59"/>
      <c r="BI342" s="59"/>
      <c r="BJ342" s="59"/>
      <c r="BK342" s="59"/>
      <c r="BY342" s="56"/>
      <c r="BZ342" s="56"/>
      <c r="CM342" s="56"/>
      <c r="CN342" s="56"/>
      <c r="CO342" s="56"/>
      <c r="CP342"/>
      <c r="CQ342"/>
      <c r="CR342"/>
      <c r="CS342"/>
      <c r="CT342"/>
      <c r="CU342"/>
      <c r="CV342"/>
      <c r="CW342"/>
      <c r="CX342"/>
      <c r="CY342"/>
      <c r="CZ342"/>
      <c r="DA342" s="56"/>
      <c r="DB342" s="56"/>
      <c r="DC342" s="56"/>
      <c r="DD342" s="56"/>
      <c r="DE342" s="56"/>
      <c r="DF342" s="56"/>
      <c r="DG342" s="56"/>
      <c r="DH342" s="56"/>
      <c r="DI342" s="56"/>
      <c r="DJ342" s="56"/>
      <c r="DK342" s="56"/>
      <c r="DL342" s="56"/>
      <c r="DM342" s="56"/>
      <c r="DN342" s="56"/>
      <c r="DO342" s="56"/>
      <c r="DP342" s="56"/>
      <c r="DQ342" s="56"/>
      <c r="DR342" s="56"/>
      <c r="DS342" s="56"/>
      <c r="DT342" s="56"/>
      <c r="DU342" s="56"/>
      <c r="DV342" s="56"/>
      <c r="DW342" s="56"/>
      <c r="DX342" s="56"/>
      <c r="DY342" s="56"/>
      <c r="DZ342" s="56"/>
      <c r="EA342" s="56"/>
      <c r="EB342" s="56"/>
      <c r="EC342" s="56"/>
      <c r="ED342" s="56"/>
      <c r="EE342" s="56"/>
      <c r="EF342" s="56"/>
      <c r="EG342" s="56"/>
      <c r="EH342" s="56"/>
      <c r="EI342" s="56"/>
      <c r="EJ342" s="56"/>
      <c r="EK342" s="56"/>
      <c r="EL342" s="56"/>
      <c r="EX342" s="56"/>
      <c r="EY342" s="56"/>
      <c r="EZ342" s="56"/>
      <c r="FA342" s="56"/>
      <c r="FB342" s="56"/>
      <c r="FC342" s="56"/>
      <c r="FD342" s="56"/>
      <c r="FE342" s="56"/>
      <c r="FF342" s="56"/>
      <c r="FG342" s="65"/>
      <c r="FH342" s="65"/>
      <c r="FI342" s="56"/>
      <c r="FJ342" s="56"/>
      <c r="FK342" s="56"/>
      <c r="FM342" s="56"/>
      <c r="FN342" s="56"/>
      <c r="FO342" s="56"/>
      <c r="FP342" s="56"/>
      <c r="FQ342" s="56"/>
      <c r="FR342" s="56"/>
      <c r="FS342" s="56"/>
      <c r="FT342" s="56"/>
      <c r="FU342" s="56"/>
      <c r="FV342" s="56"/>
      <c r="FW342" s="56"/>
      <c r="GA342" s="66"/>
      <c r="GB342" s="66"/>
      <c r="GC342" s="56"/>
      <c r="GD342" s="56"/>
      <c r="GE342" s="66"/>
      <c r="GF342" s="56"/>
      <c r="GH342" s="56"/>
    </row>
    <row r="343" spans="1:190" s="57" customFormat="1" ht="18" customHeight="1" x14ac:dyDescent="0.3">
      <c r="A343" s="56" t="s">
        <v>1066</v>
      </c>
      <c r="B343" s="56" t="s">
        <v>1021</v>
      </c>
      <c r="C343" s="57">
        <v>1000</v>
      </c>
      <c r="D343" s="57">
        <v>20</v>
      </c>
      <c r="E343" s="56">
        <f t="shared" si="5"/>
        <v>1273.1500000000001</v>
      </c>
      <c r="F343" s="58">
        <v>61.23</v>
      </c>
      <c r="G343" s="58">
        <v>0.8</v>
      </c>
      <c r="H343" s="58">
        <v>18.71</v>
      </c>
      <c r="I343" s="58">
        <v>4.07</v>
      </c>
      <c r="J343" s="58">
        <v>0.12</v>
      </c>
      <c r="K343" s="58">
        <v>1.67</v>
      </c>
      <c r="L343" s="58">
        <v>3.67</v>
      </c>
      <c r="M343" s="58">
        <v>8.19</v>
      </c>
      <c r="N343" s="58">
        <v>1.52</v>
      </c>
      <c r="O343" s="58"/>
      <c r="P343" s="58"/>
      <c r="Q343" s="58">
        <v>1.9999999999996021E-2</v>
      </c>
      <c r="R343" s="56"/>
      <c r="S343" s="58">
        <v>45.61</v>
      </c>
      <c r="T343" s="58">
        <v>1.71</v>
      </c>
      <c r="U343" s="58">
        <v>11.12</v>
      </c>
      <c r="V343" s="58">
        <v>9.65</v>
      </c>
      <c r="W343" s="58">
        <v>0.15</v>
      </c>
      <c r="X343" s="58">
        <v>15.04</v>
      </c>
      <c r="Y343" s="58">
        <v>9.7200000000000006</v>
      </c>
      <c r="Z343" s="58">
        <v>3.18</v>
      </c>
      <c r="AA343" s="58">
        <v>0.65</v>
      </c>
      <c r="AB343" s="58">
        <v>0.2</v>
      </c>
      <c r="AC343" s="56"/>
      <c r="AD343" s="59"/>
      <c r="AE343" s="60"/>
      <c r="AF343" s="61"/>
      <c r="AG343" s="59"/>
      <c r="AH343" s="59"/>
      <c r="AI343" s="59"/>
      <c r="AJ343" s="60"/>
      <c r="AK343" s="62"/>
      <c r="AL343" s="62"/>
      <c r="AM343" s="62"/>
      <c r="AN343" s="62"/>
      <c r="AO343" s="62"/>
      <c r="AP343" s="62"/>
      <c r="AQ343" s="63"/>
      <c r="AR343" s="62"/>
      <c r="AS343" s="62"/>
      <c r="AT343" s="63"/>
      <c r="AU343" s="59"/>
      <c r="AV343" s="59"/>
      <c r="AW343" s="59"/>
      <c r="AX343" s="59"/>
      <c r="AY343" s="59"/>
      <c r="AZ343" s="59"/>
      <c r="BA343" s="60"/>
      <c r="BB343" s="64"/>
      <c r="BC343" s="64"/>
      <c r="BD343" s="59"/>
      <c r="BE343" s="59"/>
      <c r="BF343" s="59"/>
      <c r="BG343" s="59"/>
      <c r="BH343" s="59"/>
      <c r="BI343" s="59"/>
      <c r="BJ343" s="59"/>
      <c r="BK343" s="59"/>
      <c r="BY343" s="56"/>
      <c r="BZ343" s="56"/>
      <c r="CM343" s="56"/>
      <c r="CN343" s="56"/>
      <c r="CO343" s="56"/>
      <c r="CP343"/>
      <c r="CQ343"/>
      <c r="CR343"/>
      <c r="CS343"/>
      <c r="CT343"/>
      <c r="CU343"/>
      <c r="CV343"/>
      <c r="CW343"/>
      <c r="CX343"/>
      <c r="CY343"/>
      <c r="CZ343"/>
      <c r="DA343" s="56"/>
      <c r="DB343" s="56"/>
      <c r="DC343" s="56"/>
      <c r="DD343" s="56"/>
      <c r="DE343" s="56"/>
      <c r="DF343" s="56"/>
      <c r="DG343" s="56"/>
      <c r="DH343" s="56"/>
      <c r="DI343" s="56"/>
      <c r="DJ343" s="56"/>
      <c r="DK343" s="56"/>
      <c r="DL343" s="56"/>
      <c r="DM343" s="56"/>
      <c r="DN343" s="56"/>
      <c r="DO343" s="56"/>
      <c r="DP343" s="56"/>
      <c r="DQ343" s="56"/>
      <c r="DR343" s="56"/>
      <c r="DS343" s="56"/>
      <c r="DT343" s="56"/>
      <c r="DU343" s="56"/>
      <c r="DV343" s="56"/>
      <c r="DW343" s="56"/>
      <c r="DX343" s="56"/>
      <c r="DY343" s="56"/>
      <c r="DZ343" s="56"/>
      <c r="EA343" s="56"/>
      <c r="EB343" s="56"/>
      <c r="EC343" s="56"/>
      <c r="ED343" s="56"/>
      <c r="EE343" s="56"/>
      <c r="EF343" s="56"/>
      <c r="EG343" s="56"/>
      <c r="EH343" s="56"/>
      <c r="EI343" s="56"/>
      <c r="EJ343" s="56"/>
      <c r="EK343" s="56"/>
      <c r="EL343" s="56"/>
      <c r="EX343" s="56"/>
      <c r="EY343" s="56"/>
      <c r="EZ343" s="56"/>
      <c r="FA343" s="56"/>
      <c r="FB343" s="56"/>
      <c r="FC343" s="56"/>
      <c r="FD343" s="56"/>
      <c r="FE343" s="56"/>
      <c r="FF343" s="56"/>
      <c r="FG343" s="65"/>
      <c r="FH343" s="65"/>
      <c r="FI343" s="56"/>
      <c r="FJ343" s="56"/>
      <c r="FK343" s="56"/>
      <c r="FM343" s="56"/>
      <c r="FN343" s="56"/>
      <c r="FO343" s="56"/>
      <c r="FP343" s="56"/>
      <c r="FQ343" s="56"/>
      <c r="FR343" s="56"/>
      <c r="FS343" s="56"/>
      <c r="FT343" s="56"/>
      <c r="FU343" s="56"/>
      <c r="FV343" s="56"/>
      <c r="FW343" s="56"/>
      <c r="GA343" s="66"/>
      <c r="GB343" s="66"/>
      <c r="GC343" s="56"/>
      <c r="GD343" s="56"/>
      <c r="GE343" s="66"/>
      <c r="GF343" s="56"/>
      <c r="GH343" s="56"/>
    </row>
    <row r="344" spans="1:190" s="57" customFormat="1" ht="18" customHeight="1" x14ac:dyDescent="0.3">
      <c r="A344" s="56" t="s">
        <v>1059</v>
      </c>
      <c r="B344" s="56" t="s">
        <v>1021</v>
      </c>
      <c r="C344" s="57">
        <v>800</v>
      </c>
      <c r="D344" s="57">
        <v>20</v>
      </c>
      <c r="E344" s="56">
        <f t="shared" si="5"/>
        <v>1073.1500000000001</v>
      </c>
      <c r="F344" s="58">
        <v>66.19</v>
      </c>
      <c r="G344" s="58">
        <v>0.24</v>
      </c>
      <c r="H344" s="58">
        <v>13.84</v>
      </c>
      <c r="I344" s="58">
        <v>0.88</v>
      </c>
      <c r="J344" s="58">
        <v>0.01</v>
      </c>
      <c r="K344" s="58">
        <v>0.23</v>
      </c>
      <c r="L344" s="58">
        <v>1.41</v>
      </c>
      <c r="M344" s="58">
        <v>2.25</v>
      </c>
      <c r="N344" s="58">
        <v>1.1599999999999999</v>
      </c>
      <c r="O344" s="58"/>
      <c r="P344" s="58"/>
      <c r="Q344" s="58">
        <f>IF(100-SUM(F344:P344)&lt;0,0,100-SUM(F344:P344))</f>
        <v>13.790000000000006</v>
      </c>
      <c r="R344" s="56"/>
      <c r="S344" s="58">
        <v>43.27</v>
      </c>
      <c r="T344" s="58">
        <v>1.23</v>
      </c>
      <c r="U344" s="58">
        <v>14.43</v>
      </c>
      <c r="V344" s="58">
        <v>15.99</v>
      </c>
      <c r="W344" s="58">
        <v>0.23</v>
      </c>
      <c r="X344" s="58">
        <v>9.43</v>
      </c>
      <c r="Y344" s="58">
        <v>8.64</v>
      </c>
      <c r="Z344" s="58">
        <v>2.78</v>
      </c>
      <c r="AA344" s="58">
        <v>0.16</v>
      </c>
      <c r="AB344" s="58"/>
      <c r="AC344" s="56"/>
      <c r="AD344" s="59"/>
      <c r="AE344" s="60"/>
      <c r="AF344" s="61"/>
      <c r="AG344" s="59"/>
      <c r="AH344" s="59"/>
      <c r="AI344" s="59"/>
      <c r="AJ344" s="60"/>
      <c r="AK344" s="62"/>
      <c r="AL344" s="62"/>
      <c r="AM344" s="62"/>
      <c r="AN344" s="62"/>
      <c r="AO344" s="62"/>
      <c r="AP344" s="62"/>
      <c r="AQ344" s="63"/>
      <c r="AR344" s="62"/>
      <c r="AS344" s="62"/>
      <c r="AT344" s="63"/>
      <c r="AU344" s="59"/>
      <c r="AV344" s="59"/>
      <c r="AW344" s="59"/>
      <c r="AX344" s="59"/>
      <c r="AY344" s="59"/>
      <c r="AZ344" s="59"/>
      <c r="BA344" s="60"/>
      <c r="BB344" s="64"/>
      <c r="BC344" s="64"/>
      <c r="BD344" s="59"/>
      <c r="BE344" s="59"/>
      <c r="BF344" s="59"/>
      <c r="BG344" s="59"/>
      <c r="BH344" s="59"/>
      <c r="BI344" s="59"/>
      <c r="BJ344" s="59"/>
      <c r="BK344" s="59"/>
      <c r="BY344" s="56"/>
      <c r="BZ344" s="56"/>
      <c r="CM344" s="56"/>
      <c r="CN344" s="56"/>
      <c r="CO344" s="56"/>
      <c r="CP344"/>
      <c r="CQ344"/>
      <c r="CR344"/>
      <c r="CS344"/>
      <c r="CT344"/>
      <c r="CU344"/>
      <c r="CV344"/>
      <c r="CW344"/>
      <c r="CX344"/>
      <c r="CY344"/>
      <c r="CZ344"/>
      <c r="DA344" s="56"/>
      <c r="DB344" s="56"/>
      <c r="DC344" s="56"/>
      <c r="DD344" s="56"/>
      <c r="DE344" s="56"/>
      <c r="DF344" s="56"/>
      <c r="DG344" s="56"/>
      <c r="DH344" s="56"/>
      <c r="DI344" s="56"/>
      <c r="DJ344" s="56"/>
      <c r="DK344" s="56"/>
      <c r="DL344" s="56"/>
      <c r="DM344" s="56"/>
      <c r="DN344" s="56"/>
      <c r="DO344" s="56"/>
      <c r="DP344" s="56"/>
      <c r="DQ344" s="56"/>
      <c r="DR344" s="56"/>
      <c r="DS344" s="56"/>
      <c r="DT344" s="56"/>
      <c r="DU344" s="56"/>
      <c r="DV344" s="56"/>
      <c r="DW344" s="56"/>
      <c r="DX344" s="56"/>
      <c r="DY344" s="56"/>
      <c r="DZ344" s="56"/>
      <c r="EA344" s="56"/>
      <c r="EB344" s="56"/>
      <c r="EC344" s="56"/>
      <c r="ED344" s="56"/>
      <c r="EE344" s="56"/>
      <c r="EF344" s="56"/>
      <c r="EG344" s="56"/>
      <c r="EH344" s="56"/>
      <c r="EI344" s="56"/>
      <c r="EJ344" s="56"/>
      <c r="EK344" s="56"/>
      <c r="EL344" s="56"/>
      <c r="EX344" s="56"/>
      <c r="EY344" s="56"/>
      <c r="EZ344" s="56"/>
      <c r="FA344" s="56"/>
      <c r="FB344" s="56"/>
      <c r="FC344" s="56"/>
      <c r="FD344" s="56"/>
      <c r="FE344" s="56"/>
      <c r="FF344" s="56"/>
      <c r="FG344" s="65"/>
      <c r="FH344" s="65"/>
      <c r="FI344" s="56"/>
      <c r="FJ344" s="56"/>
      <c r="FK344" s="56"/>
      <c r="FM344" s="56"/>
      <c r="FN344" s="56"/>
      <c r="FO344" s="56"/>
      <c r="FP344" s="56"/>
      <c r="FQ344" s="56"/>
      <c r="FR344" s="56"/>
      <c r="FS344" s="56"/>
      <c r="FT344" s="56"/>
      <c r="FU344" s="56"/>
      <c r="FV344" s="56"/>
      <c r="FW344" s="56"/>
      <c r="GA344" s="66"/>
      <c r="GB344" s="66"/>
      <c r="GC344" s="56"/>
      <c r="GD344" s="56"/>
      <c r="GE344" s="66"/>
      <c r="GF344" s="56"/>
      <c r="GH344" s="56"/>
    </row>
    <row r="345" spans="1:190" s="57" customFormat="1" ht="18" customHeight="1" x14ac:dyDescent="0.3">
      <c r="A345" s="56" t="s">
        <v>1056</v>
      </c>
      <c r="B345" s="56" t="s">
        <v>1021</v>
      </c>
      <c r="C345" s="57">
        <v>900</v>
      </c>
      <c r="D345" s="57">
        <v>20</v>
      </c>
      <c r="E345" s="56">
        <f t="shared" si="5"/>
        <v>1173.1500000000001</v>
      </c>
      <c r="F345" s="58">
        <v>64.78</v>
      </c>
      <c r="G345" s="58">
        <v>0.33</v>
      </c>
      <c r="H345" s="58">
        <v>15.31</v>
      </c>
      <c r="I345" s="58">
        <v>1.67</v>
      </c>
      <c r="J345" s="58">
        <v>0.06</v>
      </c>
      <c r="K345" s="58">
        <v>1.26</v>
      </c>
      <c r="L345" s="58">
        <v>1.33</v>
      </c>
      <c r="M345" s="58">
        <v>3.11</v>
      </c>
      <c r="N345" s="58">
        <v>3.68</v>
      </c>
      <c r="O345" s="58">
        <v>0.33</v>
      </c>
      <c r="P345" s="58"/>
      <c r="Q345" s="58">
        <v>8.1399999999999864</v>
      </c>
      <c r="R345" s="56"/>
      <c r="S345" s="58">
        <v>40.494999999999997</v>
      </c>
      <c r="T345" s="58">
        <v>1.375</v>
      </c>
      <c r="U345" s="58">
        <v>16.585000000000001</v>
      </c>
      <c r="V345" s="58">
        <v>18.125</v>
      </c>
      <c r="W345" s="58">
        <v>0.19</v>
      </c>
      <c r="X345" s="58">
        <v>7.165</v>
      </c>
      <c r="Y345" s="58">
        <v>8.52</v>
      </c>
      <c r="Z345" s="58">
        <v>3.7450000000000001</v>
      </c>
      <c r="AA345" s="58">
        <v>1.405</v>
      </c>
      <c r="AB345" s="58"/>
      <c r="AC345" s="56"/>
      <c r="AD345" s="59"/>
      <c r="AE345" s="60"/>
      <c r="AF345" s="61"/>
      <c r="AG345" s="59"/>
      <c r="AH345" s="59"/>
      <c r="AI345" s="59"/>
      <c r="AJ345" s="60"/>
      <c r="AK345" s="62"/>
      <c r="AL345" s="62"/>
      <c r="AM345" s="62"/>
      <c r="AN345" s="62"/>
      <c r="AO345" s="62"/>
      <c r="AP345" s="62"/>
      <c r="AQ345" s="63"/>
      <c r="AR345" s="62"/>
      <c r="AS345" s="62"/>
      <c r="AT345" s="63"/>
      <c r="AU345" s="59"/>
      <c r="AV345" s="59"/>
      <c r="AW345" s="59"/>
      <c r="AX345" s="59"/>
      <c r="AY345" s="59"/>
      <c r="AZ345" s="59"/>
      <c r="BA345" s="60"/>
      <c r="BB345" s="64"/>
      <c r="BC345" s="64"/>
      <c r="BD345" s="59"/>
      <c r="BE345" s="59"/>
      <c r="BF345" s="59"/>
      <c r="BG345" s="59"/>
      <c r="BH345" s="59"/>
      <c r="BI345" s="59"/>
      <c r="BJ345" s="59"/>
      <c r="BK345" s="59"/>
      <c r="BY345" s="56"/>
      <c r="BZ345" s="56"/>
      <c r="CM345" s="56"/>
      <c r="CN345" s="56"/>
      <c r="CO345" s="56"/>
      <c r="CP345"/>
      <c r="CQ345"/>
      <c r="CR345"/>
      <c r="CS345"/>
      <c r="CT345"/>
      <c r="CU345"/>
      <c r="CV345"/>
      <c r="CW345"/>
      <c r="CX345"/>
      <c r="CY345"/>
      <c r="CZ345"/>
      <c r="DA345" s="56"/>
      <c r="DB345" s="56"/>
      <c r="DC345" s="56"/>
      <c r="DD345" s="56"/>
      <c r="DE345" s="56"/>
      <c r="DF345" s="56"/>
      <c r="DG345" s="56"/>
      <c r="DH345" s="56"/>
      <c r="DI345" s="56"/>
      <c r="DJ345" s="56"/>
      <c r="DK345" s="56"/>
      <c r="DL345" s="56"/>
      <c r="DM345" s="56"/>
      <c r="DN345" s="56"/>
      <c r="DO345" s="56"/>
      <c r="DP345" s="56"/>
      <c r="DQ345" s="56"/>
      <c r="DR345" s="56"/>
      <c r="DS345" s="56"/>
      <c r="DT345" s="56"/>
      <c r="DU345" s="56"/>
      <c r="DV345" s="56"/>
      <c r="DW345" s="56"/>
      <c r="DX345" s="56"/>
      <c r="DY345" s="56"/>
      <c r="DZ345" s="56"/>
      <c r="EA345" s="56"/>
      <c r="EB345" s="56"/>
      <c r="EC345" s="56"/>
      <c r="ED345" s="56"/>
      <c r="EE345" s="56"/>
      <c r="EF345" s="56"/>
      <c r="EG345" s="56"/>
      <c r="EH345" s="56"/>
      <c r="EI345" s="56"/>
      <c r="EJ345" s="56"/>
      <c r="EK345" s="56"/>
      <c r="EL345" s="56"/>
      <c r="EX345" s="56"/>
      <c r="EY345" s="56"/>
      <c r="EZ345" s="56"/>
      <c r="FA345" s="56"/>
      <c r="FB345" s="56"/>
      <c r="FC345" s="56"/>
      <c r="FD345" s="56"/>
      <c r="FE345" s="56"/>
      <c r="FF345" s="56"/>
      <c r="FG345" s="65"/>
      <c r="FH345" s="65"/>
      <c r="FI345" s="56"/>
      <c r="FJ345" s="56"/>
      <c r="FK345" s="56"/>
      <c r="FM345" s="56"/>
      <c r="FN345" s="56"/>
      <c r="FO345" s="56"/>
      <c r="FP345" s="56"/>
      <c r="FQ345" s="56"/>
      <c r="FR345" s="56"/>
      <c r="FS345" s="56"/>
      <c r="FT345" s="56"/>
      <c r="FU345" s="56"/>
      <c r="FV345" s="56"/>
      <c r="FW345" s="56"/>
      <c r="GA345" s="66"/>
      <c r="GB345" s="66"/>
      <c r="GC345" s="56"/>
      <c r="GD345" s="56"/>
      <c r="GE345" s="66"/>
      <c r="GF345" s="56"/>
      <c r="GH345" s="56"/>
    </row>
    <row r="346" spans="1:190" s="57" customFormat="1" ht="18" customHeight="1" x14ac:dyDescent="0.3">
      <c r="A346" s="56" t="s">
        <v>1064</v>
      </c>
      <c r="B346" s="56" t="s">
        <v>1021</v>
      </c>
      <c r="C346" s="57">
        <v>1175</v>
      </c>
      <c r="D346" s="57">
        <v>20</v>
      </c>
      <c r="E346" s="56">
        <f t="shared" si="5"/>
        <v>1448.15</v>
      </c>
      <c r="F346" s="58">
        <v>47.08</v>
      </c>
      <c r="G346" s="58">
        <v>1.65</v>
      </c>
      <c r="H346" s="58">
        <v>17.34</v>
      </c>
      <c r="I346" s="58">
        <v>7.06</v>
      </c>
      <c r="J346" s="58">
        <v>0.18</v>
      </c>
      <c r="K346" s="58">
        <v>6.15</v>
      </c>
      <c r="L346" s="58">
        <v>5.3</v>
      </c>
      <c r="M346" s="58">
        <v>5.09</v>
      </c>
      <c r="N346" s="58">
        <v>1.48</v>
      </c>
      <c r="O346" s="58"/>
      <c r="P346" s="58">
        <v>1.17</v>
      </c>
      <c r="Q346" s="58">
        <v>4.6399999999999997</v>
      </c>
      <c r="R346" s="56"/>
      <c r="S346" s="58">
        <v>41.37</v>
      </c>
      <c r="T346" s="58">
        <v>2.2000000000000002</v>
      </c>
      <c r="U346" s="58">
        <v>15.5</v>
      </c>
      <c r="V346" s="58">
        <v>2.95</v>
      </c>
      <c r="W346" s="58">
        <v>0.17</v>
      </c>
      <c r="X346" s="58">
        <v>15.94</v>
      </c>
      <c r="Y346" s="58">
        <v>8.4499999999999993</v>
      </c>
      <c r="Z346" s="58">
        <v>3.9</v>
      </c>
      <c r="AA346" s="58">
        <v>0.89</v>
      </c>
      <c r="AB346" s="58"/>
      <c r="AC346" s="56"/>
      <c r="AD346" s="59"/>
      <c r="AE346" s="60"/>
      <c r="AF346" s="61"/>
      <c r="AG346" s="59"/>
      <c r="AH346" s="59"/>
      <c r="AI346" s="59"/>
      <c r="AJ346" s="60"/>
      <c r="AK346" s="62"/>
      <c r="AL346" s="62"/>
      <c r="AM346" s="62"/>
      <c r="AN346" s="62"/>
      <c r="AO346" s="62"/>
      <c r="AP346" s="62"/>
      <c r="AQ346" s="63"/>
      <c r="AR346" s="62"/>
      <c r="AS346" s="62"/>
      <c r="AT346" s="63"/>
      <c r="AU346" s="59"/>
      <c r="AV346" s="59"/>
      <c r="AW346" s="59"/>
      <c r="AX346" s="59"/>
      <c r="AY346" s="59"/>
      <c r="AZ346" s="59"/>
      <c r="BA346" s="60"/>
      <c r="BB346" s="64"/>
      <c r="BC346" s="64"/>
      <c r="BD346" s="59"/>
      <c r="BE346" s="59"/>
      <c r="BF346" s="59"/>
      <c r="BG346" s="59"/>
      <c r="BH346" s="59"/>
      <c r="BI346" s="59"/>
      <c r="BJ346" s="59"/>
      <c r="BK346" s="59"/>
      <c r="BY346" s="56"/>
      <c r="BZ346" s="56"/>
      <c r="CM346" s="56"/>
      <c r="CN346" s="56"/>
      <c r="CO346" s="56"/>
      <c r="CP346"/>
      <c r="CQ346"/>
      <c r="CR346"/>
      <c r="CS346"/>
      <c r="CT346"/>
      <c r="CU346"/>
      <c r="CV346"/>
      <c r="CW346"/>
      <c r="CX346"/>
      <c r="CY346"/>
      <c r="CZ346"/>
      <c r="DA346" s="56"/>
      <c r="DB346" s="56"/>
      <c r="DC346" s="56"/>
      <c r="DD346" s="56"/>
      <c r="DE346" s="56"/>
      <c r="DF346" s="56"/>
      <c r="DG346" s="56"/>
      <c r="DH346" s="56"/>
      <c r="DI346" s="56"/>
      <c r="DJ346" s="56"/>
      <c r="DK346" s="56"/>
      <c r="DL346" s="56"/>
      <c r="DM346" s="56"/>
      <c r="DN346" s="56"/>
      <c r="DO346" s="56"/>
      <c r="DP346" s="56"/>
      <c r="DQ346" s="56"/>
      <c r="DR346" s="56"/>
      <c r="DS346" s="56"/>
      <c r="DT346" s="56"/>
      <c r="DU346" s="56"/>
      <c r="DV346" s="56"/>
      <c r="DW346" s="56"/>
      <c r="DX346" s="56"/>
      <c r="DY346" s="56"/>
      <c r="DZ346" s="56"/>
      <c r="EA346" s="56"/>
      <c r="EB346" s="56"/>
      <c r="EC346" s="56"/>
      <c r="ED346" s="56"/>
      <c r="EE346" s="56"/>
      <c r="EF346" s="56"/>
      <c r="EG346" s="56"/>
      <c r="EH346" s="56"/>
      <c r="EI346" s="56"/>
      <c r="EJ346" s="56"/>
      <c r="EK346" s="56"/>
      <c r="EL346" s="56"/>
      <c r="EX346" s="56"/>
      <c r="EY346" s="56"/>
      <c r="EZ346" s="56"/>
      <c r="FA346" s="56"/>
      <c r="FB346" s="56"/>
      <c r="FC346" s="56"/>
      <c r="FD346" s="56"/>
      <c r="FE346" s="56"/>
      <c r="FF346" s="56"/>
      <c r="FG346" s="65"/>
      <c r="FH346" s="65"/>
      <c r="FI346" s="56"/>
      <c r="FJ346" s="56"/>
      <c r="FK346" s="56"/>
      <c r="FM346" s="56"/>
      <c r="FN346" s="56"/>
      <c r="FO346" s="56"/>
      <c r="FP346" s="56"/>
      <c r="FQ346" s="56"/>
      <c r="FR346" s="56"/>
      <c r="FS346" s="56"/>
      <c r="FT346" s="56"/>
      <c r="FU346" s="56"/>
      <c r="FV346" s="56"/>
      <c r="FW346" s="56"/>
      <c r="GA346" s="66"/>
      <c r="GB346" s="66"/>
      <c r="GC346" s="56"/>
      <c r="GD346" s="56"/>
      <c r="GE346" s="66"/>
      <c r="GF346" s="56"/>
      <c r="GH346" s="56"/>
    </row>
    <row r="347" spans="1:190" s="57" customFormat="1" ht="18" customHeight="1" x14ac:dyDescent="0.3">
      <c r="A347" s="56" t="s">
        <v>1064</v>
      </c>
      <c r="B347" s="56" t="s">
        <v>1021</v>
      </c>
      <c r="C347" s="57">
        <v>1175</v>
      </c>
      <c r="D347" s="57">
        <v>20</v>
      </c>
      <c r="E347" s="56">
        <f t="shared" si="5"/>
        <v>1448.15</v>
      </c>
      <c r="F347" s="58">
        <v>44.25</v>
      </c>
      <c r="G347" s="58">
        <v>2.68</v>
      </c>
      <c r="H347" s="58">
        <v>16.8</v>
      </c>
      <c r="I347" s="58">
        <v>12.11</v>
      </c>
      <c r="J347" s="58">
        <v>0.16</v>
      </c>
      <c r="K347" s="58">
        <v>5.54</v>
      </c>
      <c r="L347" s="58">
        <v>5.22</v>
      </c>
      <c r="M347" s="58">
        <v>5.46</v>
      </c>
      <c r="N347" s="58">
        <v>1.62</v>
      </c>
      <c r="O347" s="58"/>
      <c r="P347" s="58">
        <v>1.23</v>
      </c>
      <c r="Q347" s="58">
        <v>4.84</v>
      </c>
      <c r="R347" s="56"/>
      <c r="S347" s="58">
        <v>41.09</v>
      </c>
      <c r="T347" s="58">
        <v>3.4</v>
      </c>
      <c r="U347" s="58">
        <v>15.95</v>
      </c>
      <c r="V347" s="58">
        <v>6.15</v>
      </c>
      <c r="W347" s="58">
        <v>0.16</v>
      </c>
      <c r="X347" s="58">
        <v>14.26</v>
      </c>
      <c r="Y347" s="58">
        <v>8.1300000000000008</v>
      </c>
      <c r="Z347" s="58">
        <v>3.7</v>
      </c>
      <c r="AA347" s="58">
        <v>0.95</v>
      </c>
      <c r="AB347" s="58"/>
      <c r="AC347" s="56"/>
      <c r="AD347" s="59"/>
      <c r="AE347" s="60"/>
      <c r="AF347" s="61"/>
      <c r="AG347" s="59"/>
      <c r="AH347" s="59"/>
      <c r="AI347" s="59"/>
      <c r="AJ347" s="60"/>
      <c r="AK347" s="62"/>
      <c r="AL347" s="62"/>
      <c r="AM347" s="62"/>
      <c r="AN347" s="62"/>
      <c r="AO347" s="62"/>
      <c r="AP347" s="62"/>
      <c r="AQ347" s="63"/>
      <c r="AR347" s="62"/>
      <c r="AS347" s="62"/>
      <c r="AT347" s="63"/>
      <c r="AU347" s="59"/>
      <c r="AV347" s="59"/>
      <c r="AW347" s="59"/>
      <c r="AX347" s="59"/>
      <c r="AY347" s="59"/>
      <c r="AZ347" s="59"/>
      <c r="BA347" s="60"/>
      <c r="BB347" s="64"/>
      <c r="BC347" s="64"/>
      <c r="BD347" s="59"/>
      <c r="BE347" s="59"/>
      <c r="BF347" s="59"/>
      <c r="BG347" s="59"/>
      <c r="BH347" s="59"/>
      <c r="BI347" s="59"/>
      <c r="BJ347" s="59"/>
      <c r="BK347" s="59"/>
      <c r="BY347" s="56"/>
      <c r="BZ347" s="56"/>
      <c r="CM347" s="56"/>
      <c r="CN347" s="56"/>
      <c r="CO347" s="56"/>
      <c r="CP347"/>
      <c r="CQ347"/>
      <c r="CR347"/>
      <c r="CS347"/>
      <c r="CT347"/>
      <c r="CU347"/>
      <c r="CV347"/>
      <c r="CW347"/>
      <c r="CX347"/>
      <c r="CY347"/>
      <c r="CZ347"/>
      <c r="DA347" s="56"/>
      <c r="DB347" s="56"/>
      <c r="DC347" s="56"/>
      <c r="DD347" s="56"/>
      <c r="DE347" s="56"/>
      <c r="DF347" s="56"/>
      <c r="DG347" s="56"/>
      <c r="DH347" s="56"/>
      <c r="DI347" s="56"/>
      <c r="DJ347" s="56"/>
      <c r="DK347" s="56"/>
      <c r="DL347" s="56"/>
      <c r="DM347" s="56"/>
      <c r="DN347" s="56"/>
      <c r="DO347" s="56"/>
      <c r="DP347" s="56"/>
      <c r="DQ347" s="56"/>
      <c r="DR347" s="56"/>
      <c r="DS347" s="56"/>
      <c r="DT347" s="56"/>
      <c r="DU347" s="56"/>
      <c r="DV347" s="56"/>
      <c r="DW347" s="56"/>
      <c r="DX347" s="56"/>
      <c r="DY347" s="56"/>
      <c r="DZ347" s="56"/>
      <c r="EA347" s="56"/>
      <c r="EB347" s="56"/>
      <c r="EC347" s="56"/>
      <c r="ED347" s="56"/>
      <c r="EE347" s="56"/>
      <c r="EF347" s="56"/>
      <c r="EG347" s="56"/>
      <c r="EH347" s="56"/>
      <c r="EI347" s="56"/>
      <c r="EJ347" s="56"/>
      <c r="EK347" s="56"/>
      <c r="EL347" s="56"/>
      <c r="EX347" s="56"/>
      <c r="EY347" s="56"/>
      <c r="EZ347" s="56"/>
      <c r="FA347" s="56"/>
      <c r="FB347" s="56"/>
      <c r="FC347" s="56"/>
      <c r="FD347" s="56"/>
      <c r="FE347" s="56"/>
      <c r="FF347" s="56"/>
      <c r="FG347" s="65"/>
      <c r="FH347" s="65"/>
      <c r="FI347" s="56"/>
      <c r="FJ347" s="56"/>
      <c r="FK347" s="56"/>
      <c r="FM347" s="56"/>
      <c r="FN347" s="56"/>
      <c r="FO347" s="56"/>
      <c r="FP347" s="56"/>
      <c r="FQ347" s="56"/>
      <c r="FR347" s="56"/>
      <c r="FS347" s="56"/>
      <c r="FT347" s="56"/>
      <c r="FU347" s="56"/>
      <c r="FV347" s="56"/>
      <c r="FW347" s="56"/>
      <c r="GA347" s="66"/>
      <c r="GB347" s="66"/>
      <c r="GC347" s="56"/>
      <c r="GD347" s="56"/>
      <c r="GE347" s="66"/>
      <c r="GF347" s="56"/>
      <c r="GH347" s="56"/>
    </row>
    <row r="348" spans="1:190" s="57" customFormat="1" ht="18" customHeight="1" x14ac:dyDescent="0.3">
      <c r="A348" s="56" t="s">
        <v>1064</v>
      </c>
      <c r="B348" s="56" t="s">
        <v>1021</v>
      </c>
      <c r="C348" s="57">
        <v>1100</v>
      </c>
      <c r="D348" s="57">
        <v>20</v>
      </c>
      <c r="E348" s="56">
        <f t="shared" si="5"/>
        <v>1373.15</v>
      </c>
      <c r="F348" s="58">
        <v>42.65</v>
      </c>
      <c r="G348" s="58">
        <v>2.56</v>
      </c>
      <c r="H348" s="58">
        <v>15.5</v>
      </c>
      <c r="I348" s="58">
        <v>12.11</v>
      </c>
      <c r="J348" s="58">
        <v>0.17</v>
      </c>
      <c r="K348" s="58">
        <v>5.37</v>
      </c>
      <c r="L348" s="58">
        <v>6.45</v>
      </c>
      <c r="M348" s="58">
        <v>4.72</v>
      </c>
      <c r="N348" s="58">
        <v>1.1100000000000001</v>
      </c>
      <c r="O348" s="58"/>
      <c r="P348" s="58">
        <v>1.04</v>
      </c>
      <c r="Q348" s="58">
        <v>6.27</v>
      </c>
      <c r="R348" s="56"/>
      <c r="S348" s="58">
        <v>42.41</v>
      </c>
      <c r="T348" s="58">
        <v>2.65</v>
      </c>
      <c r="U348" s="58">
        <v>14.55</v>
      </c>
      <c r="V348" s="58">
        <v>7.46</v>
      </c>
      <c r="W348" s="58">
        <v>0.11</v>
      </c>
      <c r="X348" s="58">
        <v>15.53</v>
      </c>
      <c r="Y348" s="58">
        <v>9.86</v>
      </c>
      <c r="Z348" s="58">
        <v>3.34</v>
      </c>
      <c r="AA348" s="58">
        <v>0.93</v>
      </c>
      <c r="AB348" s="58"/>
      <c r="AC348" s="56"/>
      <c r="AD348" s="59"/>
      <c r="AE348" s="60"/>
      <c r="AF348" s="61"/>
      <c r="AG348" s="59"/>
      <c r="AH348" s="59"/>
      <c r="AI348" s="59"/>
      <c r="AJ348" s="60"/>
      <c r="AK348" s="62"/>
      <c r="AL348" s="62"/>
      <c r="AM348" s="62"/>
      <c r="AN348" s="62"/>
      <c r="AO348" s="62"/>
      <c r="AP348" s="62"/>
      <c r="AQ348" s="63"/>
      <c r="AR348" s="62"/>
      <c r="AS348" s="62"/>
      <c r="AT348" s="63"/>
      <c r="AU348" s="59"/>
      <c r="AV348" s="59"/>
      <c r="AW348" s="59"/>
      <c r="AX348" s="59"/>
      <c r="AY348" s="59"/>
      <c r="AZ348" s="59"/>
      <c r="BA348" s="60"/>
      <c r="BB348" s="64"/>
      <c r="BC348" s="64"/>
      <c r="BD348" s="59"/>
      <c r="BE348" s="59"/>
      <c r="BF348" s="59"/>
      <c r="BG348" s="59"/>
      <c r="BH348" s="59"/>
      <c r="BI348" s="59"/>
      <c r="BJ348" s="59"/>
      <c r="BK348" s="59"/>
      <c r="BY348" s="56"/>
      <c r="BZ348" s="56"/>
      <c r="CM348" s="56"/>
      <c r="CN348" s="56"/>
      <c r="CO348" s="56"/>
      <c r="CP348"/>
      <c r="CQ348"/>
      <c r="CR348"/>
      <c r="CS348"/>
      <c r="CT348"/>
      <c r="CU348"/>
      <c r="CV348"/>
      <c r="CW348"/>
      <c r="CX348"/>
      <c r="CY348"/>
      <c r="CZ348"/>
      <c r="DA348" s="56"/>
      <c r="DB348" s="56"/>
      <c r="DC348" s="56"/>
      <c r="DD348" s="56"/>
      <c r="DE348" s="56"/>
      <c r="DF348" s="56"/>
      <c r="DG348" s="56"/>
      <c r="DH348" s="56"/>
      <c r="DI348" s="56"/>
      <c r="DJ348" s="56"/>
      <c r="DK348" s="56"/>
      <c r="DL348" s="56"/>
      <c r="DM348" s="56"/>
      <c r="DN348" s="56"/>
      <c r="DO348" s="56"/>
      <c r="DP348" s="56"/>
      <c r="DQ348" s="56"/>
      <c r="DR348" s="56"/>
      <c r="DS348" s="56"/>
      <c r="DT348" s="56"/>
      <c r="DU348" s="56"/>
      <c r="DV348" s="56"/>
      <c r="DW348" s="56"/>
      <c r="DX348" s="56"/>
      <c r="DY348" s="56"/>
      <c r="DZ348" s="56"/>
      <c r="EA348" s="56"/>
      <c r="EB348" s="56"/>
      <c r="EC348" s="56"/>
      <c r="ED348" s="56"/>
      <c r="EE348" s="56"/>
      <c r="EF348" s="56"/>
      <c r="EG348" s="56"/>
      <c r="EH348" s="56"/>
      <c r="EI348" s="56"/>
      <c r="EJ348" s="56"/>
      <c r="EK348" s="56"/>
      <c r="EL348" s="56"/>
      <c r="EX348" s="56"/>
      <c r="EY348" s="56"/>
      <c r="EZ348" s="56"/>
      <c r="FA348" s="56"/>
      <c r="FB348" s="56"/>
      <c r="FC348" s="56"/>
      <c r="FD348" s="56"/>
      <c r="FE348" s="56"/>
      <c r="FF348" s="56"/>
      <c r="FG348" s="65"/>
      <c r="FH348" s="65"/>
      <c r="FI348" s="56"/>
      <c r="FJ348" s="56"/>
      <c r="FK348" s="56"/>
      <c r="FM348" s="56"/>
      <c r="FN348" s="56"/>
      <c r="FO348" s="56"/>
      <c r="FP348" s="56"/>
      <c r="FQ348" s="56"/>
      <c r="FR348" s="56"/>
      <c r="FS348" s="56"/>
      <c r="FT348" s="56"/>
      <c r="FU348" s="56"/>
      <c r="FV348" s="56"/>
      <c r="FW348" s="56"/>
      <c r="GA348" s="66"/>
      <c r="GB348" s="66"/>
      <c r="GC348" s="56"/>
      <c r="GD348" s="56"/>
      <c r="GE348" s="66"/>
      <c r="GF348" s="56"/>
      <c r="GH348" s="56"/>
    </row>
    <row r="349" spans="1:190" s="57" customFormat="1" ht="18" customHeight="1" x14ac:dyDescent="0.3">
      <c r="A349" s="56" t="s">
        <v>1064</v>
      </c>
      <c r="B349" s="56" t="s">
        <v>1021</v>
      </c>
      <c r="C349" s="57">
        <v>1175</v>
      </c>
      <c r="D349" s="57">
        <v>20</v>
      </c>
      <c r="E349" s="56">
        <f t="shared" si="5"/>
        <v>1448.15</v>
      </c>
      <c r="F349" s="58">
        <v>44.71</v>
      </c>
      <c r="G349" s="58">
        <v>2.73</v>
      </c>
      <c r="H349" s="58">
        <v>16.059999999999999</v>
      </c>
      <c r="I349" s="58">
        <v>11.54</v>
      </c>
      <c r="J349" s="58">
        <v>0.18</v>
      </c>
      <c r="K349" s="58">
        <v>5.8</v>
      </c>
      <c r="L349" s="58">
        <v>5.73</v>
      </c>
      <c r="M349" s="58">
        <v>4.9800000000000004</v>
      </c>
      <c r="N349" s="58">
        <v>1.22</v>
      </c>
      <c r="O349" s="58"/>
      <c r="P349" s="58">
        <v>0.98</v>
      </c>
      <c r="Q349" s="58">
        <v>6.02</v>
      </c>
      <c r="R349" s="56"/>
      <c r="S349" s="58">
        <v>41.04</v>
      </c>
      <c r="T349" s="58">
        <v>3.23</v>
      </c>
      <c r="U349" s="58">
        <v>15.45</v>
      </c>
      <c r="V349" s="58">
        <v>7.17</v>
      </c>
      <c r="W349" s="58">
        <v>0.16</v>
      </c>
      <c r="X349" s="58">
        <v>14.19</v>
      </c>
      <c r="Y349" s="58">
        <v>8.3800000000000008</v>
      </c>
      <c r="Z349" s="58">
        <v>3.64</v>
      </c>
      <c r="AA349" s="58">
        <v>0.94</v>
      </c>
      <c r="AB349" s="58"/>
      <c r="AC349" s="56"/>
      <c r="AD349" s="59"/>
      <c r="AE349" s="60"/>
      <c r="AF349" s="61"/>
      <c r="AG349" s="59"/>
      <c r="AH349" s="59"/>
      <c r="AI349" s="59"/>
      <c r="AJ349" s="60"/>
      <c r="AK349" s="62"/>
      <c r="AL349" s="62"/>
      <c r="AM349" s="62"/>
      <c r="AN349" s="62"/>
      <c r="AO349" s="62"/>
      <c r="AP349" s="62"/>
      <c r="AQ349" s="63"/>
      <c r="AR349" s="62"/>
      <c r="AS349" s="62"/>
      <c r="AT349" s="63"/>
      <c r="AU349" s="59"/>
      <c r="AV349" s="59"/>
      <c r="AW349" s="59"/>
      <c r="AX349" s="59"/>
      <c r="AY349" s="59"/>
      <c r="AZ349" s="59"/>
      <c r="BA349" s="60"/>
      <c r="BB349" s="64"/>
      <c r="BC349" s="64"/>
      <c r="BD349" s="59"/>
      <c r="BE349" s="59"/>
      <c r="BF349" s="59"/>
      <c r="BG349" s="59"/>
      <c r="BH349" s="59"/>
      <c r="BI349" s="59"/>
      <c r="BJ349" s="59"/>
      <c r="BK349" s="59"/>
      <c r="BY349" s="56"/>
      <c r="BZ349" s="56"/>
      <c r="CM349" s="56"/>
      <c r="CN349" s="56"/>
      <c r="CO349" s="56"/>
      <c r="CP349"/>
      <c r="CQ349"/>
      <c r="CR349"/>
      <c r="CS349"/>
      <c r="CT349"/>
      <c r="CU349"/>
      <c r="CV349"/>
      <c r="CW349"/>
      <c r="CX349"/>
      <c r="CY349"/>
      <c r="CZ349"/>
      <c r="DA349" s="56"/>
      <c r="DB349" s="56"/>
      <c r="DC349" s="56"/>
      <c r="DD349" s="56"/>
      <c r="DE349" s="56"/>
      <c r="DF349" s="56"/>
      <c r="DG349" s="56"/>
      <c r="DH349" s="56"/>
      <c r="DI349" s="56"/>
      <c r="DJ349" s="56"/>
      <c r="DK349" s="56"/>
      <c r="DL349" s="56"/>
      <c r="DM349" s="56"/>
      <c r="DN349" s="56"/>
      <c r="DO349" s="56"/>
      <c r="DP349" s="56"/>
      <c r="DQ349" s="56"/>
      <c r="DR349" s="56"/>
      <c r="DS349" s="56"/>
      <c r="DT349" s="56"/>
      <c r="DU349" s="56"/>
      <c r="DV349" s="56"/>
      <c r="DW349" s="56"/>
      <c r="DX349" s="56"/>
      <c r="DY349" s="56"/>
      <c r="DZ349" s="56"/>
      <c r="EA349" s="56"/>
      <c r="EB349" s="56"/>
      <c r="EC349" s="56"/>
      <c r="ED349" s="56"/>
      <c r="EE349" s="56"/>
      <c r="EF349" s="56"/>
      <c r="EG349" s="56"/>
      <c r="EH349" s="56"/>
      <c r="EI349" s="56"/>
      <c r="EJ349" s="56"/>
      <c r="EK349" s="56"/>
      <c r="EL349" s="56"/>
      <c r="EX349" s="56"/>
      <c r="EY349" s="56"/>
      <c r="EZ349" s="56"/>
      <c r="FA349" s="56"/>
      <c r="FB349" s="56"/>
      <c r="FC349" s="56"/>
      <c r="FD349" s="56"/>
      <c r="FE349" s="56"/>
      <c r="FF349" s="56"/>
      <c r="FG349" s="65"/>
      <c r="FH349" s="65"/>
      <c r="FI349" s="56"/>
      <c r="FJ349" s="56"/>
      <c r="FK349" s="56"/>
      <c r="FM349" s="56"/>
      <c r="FN349" s="56"/>
      <c r="FO349" s="56"/>
      <c r="FP349" s="56"/>
      <c r="FQ349" s="56"/>
      <c r="FR349" s="56"/>
      <c r="FS349" s="56"/>
      <c r="FT349" s="56"/>
      <c r="FU349" s="56"/>
      <c r="FV349" s="56"/>
      <c r="FW349" s="56"/>
      <c r="GA349" s="66"/>
      <c r="GB349" s="66"/>
      <c r="GC349" s="56"/>
      <c r="GD349" s="56"/>
      <c r="GE349" s="66"/>
      <c r="GF349" s="56"/>
      <c r="GH349" s="56"/>
    </row>
    <row r="350" spans="1:190" s="57" customFormat="1" ht="18" customHeight="1" x14ac:dyDescent="0.3">
      <c r="A350" s="56" t="s">
        <v>1057</v>
      </c>
      <c r="B350" s="56" t="s">
        <v>1021</v>
      </c>
      <c r="C350" s="57">
        <v>1050</v>
      </c>
      <c r="D350" s="57">
        <v>20</v>
      </c>
      <c r="E350" s="56">
        <f t="shared" si="5"/>
        <v>1323.15</v>
      </c>
      <c r="F350" s="58">
        <v>47.67</v>
      </c>
      <c r="G350" s="58">
        <v>0.91</v>
      </c>
      <c r="H350" s="58">
        <v>17.04</v>
      </c>
      <c r="I350" s="58">
        <v>6.57</v>
      </c>
      <c r="J350" s="58">
        <v>0.11</v>
      </c>
      <c r="K350" s="58">
        <v>4.45</v>
      </c>
      <c r="L350" s="58">
        <v>8.31</v>
      </c>
      <c r="M350" s="58">
        <v>2.38</v>
      </c>
      <c r="N350" s="58">
        <v>0.5</v>
      </c>
      <c r="O350" s="58"/>
      <c r="P350" s="58">
        <v>0.21</v>
      </c>
      <c r="Q350" s="58">
        <v>11.84</v>
      </c>
      <c r="R350" s="56"/>
      <c r="S350" s="58">
        <v>41.66</v>
      </c>
      <c r="T350" s="58">
        <v>1.28</v>
      </c>
      <c r="U350" s="58">
        <v>14.91</v>
      </c>
      <c r="V350" s="58">
        <v>10.54</v>
      </c>
      <c r="W350" s="58"/>
      <c r="X350" s="58">
        <v>14.7</v>
      </c>
      <c r="Y350" s="58">
        <v>11.23</v>
      </c>
      <c r="Z350" s="58">
        <v>2.81</v>
      </c>
      <c r="AA350" s="58">
        <v>0.53</v>
      </c>
      <c r="AB350" s="58"/>
      <c r="AC350" s="56"/>
      <c r="AD350" s="59"/>
      <c r="AE350" s="60"/>
      <c r="AF350" s="61"/>
      <c r="AG350" s="59"/>
      <c r="AH350" s="59"/>
      <c r="AI350" s="59"/>
      <c r="AJ350" s="60"/>
      <c r="AK350" s="62"/>
      <c r="AL350" s="62"/>
      <c r="AM350" s="62"/>
      <c r="AN350" s="62"/>
      <c r="AO350" s="62"/>
      <c r="AP350" s="62"/>
      <c r="AQ350" s="63"/>
      <c r="AR350" s="62"/>
      <c r="AS350" s="62"/>
      <c r="AT350" s="63"/>
      <c r="AU350" s="59"/>
      <c r="AV350" s="59"/>
      <c r="AW350" s="59"/>
      <c r="AX350" s="59"/>
      <c r="AY350" s="59"/>
      <c r="AZ350" s="59"/>
      <c r="BA350" s="60"/>
      <c r="BB350" s="64"/>
      <c r="BC350" s="64"/>
      <c r="BD350" s="59"/>
      <c r="BE350" s="59"/>
      <c r="BF350" s="59"/>
      <c r="BG350" s="59"/>
      <c r="BH350" s="59"/>
      <c r="BI350" s="59"/>
      <c r="BJ350" s="59"/>
      <c r="BK350" s="59"/>
      <c r="BY350" s="56"/>
      <c r="BZ350" s="56"/>
      <c r="CM350" s="56"/>
      <c r="CN350" s="56"/>
      <c r="CO350" s="56"/>
      <c r="CP350"/>
      <c r="CQ350"/>
      <c r="CR350"/>
      <c r="CS350"/>
      <c r="CT350"/>
      <c r="CU350"/>
      <c r="CV350"/>
      <c r="CW350"/>
      <c r="CX350"/>
      <c r="CY350"/>
      <c r="CZ350"/>
      <c r="DA350" s="56"/>
      <c r="DB350" s="56"/>
      <c r="DC350" s="56"/>
      <c r="DD350" s="56"/>
      <c r="DE350" s="56"/>
      <c r="DF350" s="56"/>
      <c r="DG350" s="56"/>
      <c r="DH350" s="56"/>
      <c r="DI350" s="56"/>
      <c r="DJ350" s="56"/>
      <c r="DK350" s="56"/>
      <c r="DL350" s="56"/>
      <c r="DM350" s="56"/>
      <c r="DN350" s="56"/>
      <c r="DO350" s="56"/>
      <c r="DP350" s="56"/>
      <c r="DQ350" s="56"/>
      <c r="DR350" s="56"/>
      <c r="DS350" s="56"/>
      <c r="DT350" s="56"/>
      <c r="DU350" s="56"/>
      <c r="DV350" s="56"/>
      <c r="DW350" s="56"/>
      <c r="DX350" s="56"/>
      <c r="DY350" s="56"/>
      <c r="DZ350" s="56"/>
      <c r="EA350" s="56"/>
      <c r="EB350" s="56"/>
      <c r="EC350" s="56"/>
      <c r="ED350" s="56"/>
      <c r="EE350" s="56"/>
      <c r="EF350" s="56"/>
      <c r="EG350" s="56"/>
      <c r="EH350" s="56"/>
      <c r="EI350" s="56"/>
      <c r="EJ350" s="56"/>
      <c r="EK350" s="56"/>
      <c r="EL350" s="56"/>
      <c r="EX350" s="56"/>
      <c r="EY350" s="56"/>
      <c r="EZ350" s="56"/>
      <c r="FA350" s="56"/>
      <c r="FB350" s="56"/>
      <c r="FC350" s="56"/>
      <c r="FD350" s="56"/>
      <c r="FE350" s="56"/>
      <c r="FF350" s="56"/>
      <c r="FG350" s="65"/>
      <c r="FH350" s="65"/>
      <c r="FI350" s="56"/>
      <c r="FJ350" s="56"/>
      <c r="FK350" s="56"/>
      <c r="FM350" s="56"/>
      <c r="FN350" s="56"/>
      <c r="FO350" s="56"/>
      <c r="FP350" s="56"/>
      <c r="FQ350" s="56"/>
      <c r="FR350" s="56"/>
      <c r="FS350" s="56"/>
      <c r="FT350" s="56"/>
      <c r="FU350" s="56"/>
      <c r="FV350" s="56"/>
      <c r="FW350" s="56"/>
      <c r="GA350" s="66"/>
      <c r="GB350" s="66"/>
      <c r="GC350" s="56"/>
      <c r="GD350" s="56"/>
      <c r="GE350" s="66"/>
      <c r="GF350" s="56"/>
      <c r="GH350" s="56"/>
    </row>
    <row r="351" spans="1:190" s="57" customFormat="1" ht="18" customHeight="1" x14ac:dyDescent="0.3">
      <c r="A351" s="56" t="s">
        <v>1067</v>
      </c>
      <c r="B351" s="56" t="s">
        <v>1021</v>
      </c>
      <c r="C351" s="57">
        <v>1075</v>
      </c>
      <c r="D351" s="57">
        <v>27</v>
      </c>
      <c r="E351" s="56">
        <f t="shared" si="5"/>
        <v>1348.15</v>
      </c>
      <c r="F351" s="58">
        <v>46.71</v>
      </c>
      <c r="G351" s="58">
        <v>2.62</v>
      </c>
      <c r="H351" s="58">
        <v>14.16</v>
      </c>
      <c r="I351" s="58">
        <v>19.12</v>
      </c>
      <c r="J351" s="58">
        <v>0.41</v>
      </c>
      <c r="K351" s="58">
        <v>3.12</v>
      </c>
      <c r="L351" s="58">
        <v>6.54</v>
      </c>
      <c r="M351" s="58">
        <v>6.54</v>
      </c>
      <c r="N351" s="58">
        <v>1.03</v>
      </c>
      <c r="O351" s="58"/>
      <c r="P351" s="58"/>
      <c r="Q351" s="58">
        <v>4.7999999999999972</v>
      </c>
      <c r="R351" s="56"/>
      <c r="S351" s="58">
        <v>39.520000000000003</v>
      </c>
      <c r="T351" s="58">
        <v>5.04</v>
      </c>
      <c r="U351" s="58">
        <v>14.12</v>
      </c>
      <c r="V351" s="58">
        <v>16.100000000000001</v>
      </c>
      <c r="W351" s="58"/>
      <c r="X351" s="58">
        <v>9.98</v>
      </c>
      <c r="Y351" s="58">
        <v>8.61</v>
      </c>
      <c r="Z351" s="58">
        <v>3.2</v>
      </c>
      <c r="AA351" s="58">
        <v>0.18</v>
      </c>
      <c r="AB351" s="58"/>
      <c r="AC351" s="56"/>
      <c r="AD351" s="59"/>
      <c r="AE351" s="60"/>
      <c r="AF351" s="61"/>
      <c r="AG351" s="59"/>
      <c r="AH351" s="59"/>
      <c r="AI351" s="59"/>
      <c r="AJ351" s="60"/>
      <c r="AK351" s="62"/>
      <c r="AL351" s="62"/>
      <c r="AM351" s="62"/>
      <c r="AN351" s="62"/>
      <c r="AO351" s="62"/>
      <c r="AP351" s="62"/>
      <c r="AQ351" s="63"/>
      <c r="AR351" s="62"/>
      <c r="AS351" s="62"/>
      <c r="AT351" s="63"/>
      <c r="AU351" s="59"/>
      <c r="AV351" s="59"/>
      <c r="AW351" s="59"/>
      <c r="AX351" s="59"/>
      <c r="AY351" s="59"/>
      <c r="AZ351" s="59"/>
      <c r="BA351" s="60"/>
      <c r="BB351" s="64"/>
      <c r="BC351" s="64"/>
      <c r="BD351" s="59"/>
      <c r="BE351" s="59"/>
      <c r="BF351" s="59"/>
      <c r="BG351" s="59"/>
      <c r="BH351" s="59"/>
      <c r="BI351" s="59"/>
      <c r="BJ351" s="59"/>
      <c r="BK351" s="59"/>
      <c r="BY351" s="56"/>
      <c r="BZ351" s="56"/>
      <c r="CM351" s="56"/>
      <c r="CN351" s="56"/>
      <c r="CO351" s="56"/>
      <c r="CP351"/>
      <c r="CQ351"/>
      <c r="CR351"/>
      <c r="CS351"/>
      <c r="CT351"/>
      <c r="CU351"/>
      <c r="CV351"/>
      <c r="CW351"/>
      <c r="CX351"/>
      <c r="CY351"/>
      <c r="CZ351"/>
      <c r="DA351" s="56"/>
      <c r="DB351" s="56"/>
      <c r="DC351" s="56"/>
      <c r="DD351" s="56"/>
      <c r="DE351" s="56"/>
      <c r="DF351" s="56"/>
      <c r="DG351" s="56"/>
      <c r="DH351" s="56"/>
      <c r="DI351" s="56"/>
      <c r="DJ351" s="56"/>
      <c r="DK351" s="56"/>
      <c r="DL351" s="56"/>
      <c r="DM351" s="56"/>
      <c r="DN351" s="56"/>
      <c r="DO351" s="56"/>
      <c r="DP351" s="56"/>
      <c r="DQ351" s="56"/>
      <c r="DR351" s="56"/>
      <c r="DS351" s="56"/>
      <c r="DT351" s="56"/>
      <c r="DU351" s="56"/>
      <c r="DV351" s="56"/>
      <c r="DW351" s="56"/>
      <c r="DX351" s="56"/>
      <c r="DY351" s="56"/>
      <c r="DZ351" s="56"/>
      <c r="EA351" s="56"/>
      <c r="EB351" s="56"/>
      <c r="EC351" s="56"/>
      <c r="ED351" s="56"/>
      <c r="EE351" s="56"/>
      <c r="EF351" s="56"/>
      <c r="EG351" s="56"/>
      <c r="EH351" s="56"/>
      <c r="EI351" s="56"/>
      <c r="EJ351" s="56"/>
      <c r="EK351" s="56"/>
      <c r="EL351" s="56"/>
      <c r="EX351" s="56"/>
      <c r="EY351" s="56"/>
      <c r="EZ351" s="56"/>
      <c r="FA351" s="56"/>
      <c r="FB351" s="56"/>
      <c r="FC351" s="56"/>
      <c r="FD351" s="56"/>
      <c r="FE351" s="56"/>
      <c r="FF351" s="56"/>
      <c r="FG351" s="65"/>
      <c r="FH351" s="65"/>
      <c r="FI351" s="56"/>
      <c r="FJ351" s="56"/>
      <c r="FK351" s="56"/>
      <c r="FM351" s="56"/>
      <c r="FN351" s="56"/>
      <c r="FO351" s="56"/>
      <c r="FP351" s="56"/>
      <c r="FQ351" s="56"/>
      <c r="FR351" s="56"/>
      <c r="FS351" s="56"/>
      <c r="FT351" s="56"/>
      <c r="FU351" s="56"/>
      <c r="FV351" s="56"/>
      <c r="FW351" s="56"/>
      <c r="GA351" s="66"/>
      <c r="GB351" s="66"/>
      <c r="GC351" s="56"/>
      <c r="GD351" s="56"/>
      <c r="GE351" s="66"/>
      <c r="GF351" s="56"/>
      <c r="GH351" s="56"/>
    </row>
    <row r="352" spans="1:190" s="57" customFormat="1" ht="18" customHeight="1" x14ac:dyDescent="0.3">
      <c r="A352" s="56" t="s">
        <v>1068</v>
      </c>
      <c r="B352" s="56" t="s">
        <v>1021</v>
      </c>
      <c r="C352" s="57">
        <v>773</v>
      </c>
      <c r="D352" s="57">
        <v>1.52</v>
      </c>
      <c r="E352" s="56">
        <f t="shared" si="5"/>
        <v>1046.1500000000001</v>
      </c>
      <c r="F352" s="58">
        <v>74.209999999999994</v>
      </c>
      <c r="G352" s="58">
        <v>0.17</v>
      </c>
      <c r="H352" s="58">
        <v>11.77</v>
      </c>
      <c r="I352" s="58">
        <v>2.68</v>
      </c>
      <c r="J352" s="58">
        <v>0.1</v>
      </c>
      <c r="K352" s="58">
        <v>0.03</v>
      </c>
      <c r="L352" s="58">
        <v>0.32</v>
      </c>
      <c r="M352" s="58">
        <v>4.5199999999999996</v>
      </c>
      <c r="N352" s="58">
        <v>4.9400000000000004</v>
      </c>
      <c r="O352" s="58"/>
      <c r="P352" s="58"/>
      <c r="Q352" s="58">
        <v>1.2600000000000193</v>
      </c>
      <c r="R352" s="56"/>
      <c r="S352" s="58">
        <v>46.54</v>
      </c>
      <c r="T352" s="58">
        <v>1.32</v>
      </c>
      <c r="U352" s="58">
        <v>3</v>
      </c>
      <c r="V352" s="58">
        <v>22.25</v>
      </c>
      <c r="W352" s="58">
        <v>0.53</v>
      </c>
      <c r="X352" s="58">
        <v>6.67</v>
      </c>
      <c r="Y352" s="58">
        <v>9.4499999999999993</v>
      </c>
      <c r="Z352" s="58">
        <v>3.16</v>
      </c>
      <c r="AA352" s="58">
        <v>1.02</v>
      </c>
      <c r="AB352" s="58"/>
      <c r="AC352" s="56"/>
      <c r="AD352" s="59"/>
      <c r="AE352" s="60"/>
      <c r="AF352" s="61"/>
      <c r="AG352" s="59"/>
      <c r="AH352" s="59"/>
      <c r="AI352" s="59"/>
      <c r="AJ352" s="60"/>
      <c r="AK352" s="62"/>
      <c r="AL352" s="62"/>
      <c r="AM352" s="62"/>
      <c r="AN352" s="62"/>
      <c r="AO352" s="62"/>
      <c r="AP352" s="62"/>
      <c r="AQ352" s="63"/>
      <c r="AR352" s="62"/>
      <c r="AS352" s="62"/>
      <c r="AT352" s="63"/>
      <c r="AU352" s="59"/>
      <c r="AV352" s="59"/>
      <c r="AW352" s="59"/>
      <c r="AX352" s="59"/>
      <c r="AY352" s="59"/>
      <c r="AZ352" s="59"/>
      <c r="BA352" s="60"/>
      <c r="BB352" s="64"/>
      <c r="BC352" s="64"/>
      <c r="BD352" s="59"/>
      <c r="BE352" s="59"/>
      <c r="BF352" s="59"/>
      <c r="BG352" s="59"/>
      <c r="BH352" s="59"/>
      <c r="BI352" s="59"/>
      <c r="BJ352" s="59"/>
      <c r="BK352" s="59"/>
      <c r="BY352" s="56"/>
      <c r="BZ352" s="56"/>
      <c r="CM352" s="56"/>
      <c r="CN352" s="56"/>
      <c r="CO352" s="56"/>
      <c r="CP352"/>
      <c r="CQ352"/>
      <c r="CR352"/>
      <c r="CS352"/>
      <c r="CT352"/>
      <c r="CU352"/>
      <c r="CV352"/>
      <c r="CW352"/>
      <c r="CX352"/>
      <c r="CY352"/>
      <c r="CZ352"/>
      <c r="DA352" s="56"/>
      <c r="DB352" s="56"/>
      <c r="DC352" s="56"/>
      <c r="DD352" s="56"/>
      <c r="DE352" s="56"/>
      <c r="DF352" s="56"/>
      <c r="DG352" s="56"/>
      <c r="DH352" s="56"/>
      <c r="DI352" s="56"/>
      <c r="DJ352" s="56"/>
      <c r="DK352" s="56"/>
      <c r="DL352" s="56"/>
      <c r="DM352" s="56"/>
      <c r="DN352" s="56"/>
      <c r="DO352" s="56"/>
      <c r="DP352" s="56"/>
      <c r="DQ352" s="56"/>
      <c r="DR352" s="56"/>
      <c r="DS352" s="56"/>
      <c r="DT352" s="56"/>
      <c r="DU352" s="56"/>
      <c r="DV352" s="56"/>
      <c r="DW352" s="56"/>
      <c r="DX352" s="56"/>
      <c r="DY352" s="56"/>
      <c r="DZ352" s="56"/>
      <c r="EA352" s="56"/>
      <c r="EB352" s="56"/>
      <c r="EC352" s="56"/>
      <c r="ED352" s="56"/>
      <c r="EE352" s="56"/>
      <c r="EF352" s="56"/>
      <c r="EG352" s="56"/>
      <c r="EH352" s="56"/>
      <c r="EI352" s="56"/>
      <c r="EJ352" s="56"/>
      <c r="EK352" s="56"/>
      <c r="EL352" s="56"/>
      <c r="EX352" s="56"/>
      <c r="EY352" s="56"/>
      <c r="EZ352" s="56"/>
      <c r="FA352" s="56"/>
      <c r="FB352" s="56"/>
      <c r="FC352" s="56"/>
      <c r="FD352" s="56"/>
      <c r="FE352" s="56"/>
      <c r="FF352" s="56"/>
      <c r="FG352" s="65"/>
      <c r="FH352" s="65"/>
      <c r="FI352" s="56"/>
      <c r="FJ352" s="56"/>
      <c r="FK352" s="56"/>
      <c r="FM352" s="56"/>
      <c r="FN352" s="56"/>
      <c r="FO352" s="56"/>
      <c r="FP352" s="56"/>
      <c r="FQ352" s="56"/>
      <c r="FR352" s="56"/>
      <c r="FS352" s="56"/>
      <c r="FT352" s="56"/>
      <c r="FU352" s="56"/>
      <c r="FV352" s="56"/>
      <c r="FW352" s="56"/>
      <c r="GA352" s="66"/>
      <c r="GB352" s="66"/>
      <c r="GC352" s="56"/>
      <c r="GD352" s="56"/>
      <c r="GE352" s="66"/>
      <c r="GF352" s="56"/>
      <c r="GH352" s="56"/>
    </row>
    <row r="353" spans="1:190" s="57" customFormat="1" ht="18" customHeight="1" x14ac:dyDescent="0.3">
      <c r="A353" s="56" t="s">
        <v>1069</v>
      </c>
      <c r="B353" s="56" t="s">
        <v>1021</v>
      </c>
      <c r="C353" s="57">
        <v>900</v>
      </c>
      <c r="D353" s="57">
        <v>10</v>
      </c>
      <c r="E353" s="56">
        <f t="shared" si="5"/>
        <v>1173.1500000000001</v>
      </c>
      <c r="F353" s="58">
        <v>61.1</v>
      </c>
      <c r="G353" s="58">
        <v>0.64</v>
      </c>
      <c r="H353" s="58">
        <v>17.7</v>
      </c>
      <c r="I353" s="58">
        <v>5.0999999999999996</v>
      </c>
      <c r="J353" s="58">
        <v>0.14000000000000001</v>
      </c>
      <c r="K353" s="58">
        <v>2.35</v>
      </c>
      <c r="L353" s="58">
        <v>6.12</v>
      </c>
      <c r="M353" s="58">
        <v>3.41</v>
      </c>
      <c r="N353" s="58">
        <v>2.31</v>
      </c>
      <c r="O353" s="58"/>
      <c r="P353" s="58"/>
      <c r="Q353" s="58">
        <v>1.1300000000000097</v>
      </c>
      <c r="R353" s="56"/>
      <c r="S353" s="58">
        <v>43.2</v>
      </c>
      <c r="T353" s="58">
        <v>1.44</v>
      </c>
      <c r="U353" s="58">
        <v>12.4</v>
      </c>
      <c r="V353" s="58">
        <v>11.2</v>
      </c>
      <c r="W353" s="58">
        <v>0.15</v>
      </c>
      <c r="X353" s="58">
        <v>14</v>
      </c>
      <c r="Y353" s="58">
        <v>11</v>
      </c>
      <c r="Z353" s="58">
        <v>1.91</v>
      </c>
      <c r="AA353" s="58">
        <v>1.08</v>
      </c>
      <c r="AB353" s="58"/>
      <c r="AC353" s="56"/>
      <c r="AD353" s="59"/>
      <c r="AE353" s="60"/>
      <c r="AF353" s="61"/>
      <c r="AG353" s="59"/>
      <c r="AH353" s="59"/>
      <c r="AI353" s="59"/>
      <c r="AJ353" s="60"/>
      <c r="AK353" s="62"/>
      <c r="AL353" s="62"/>
      <c r="AM353" s="62"/>
      <c r="AN353" s="62"/>
      <c r="AO353" s="62"/>
      <c r="AP353" s="62"/>
      <c r="AQ353" s="63"/>
      <c r="AR353" s="62"/>
      <c r="AS353" s="62"/>
      <c r="AT353" s="63"/>
      <c r="AU353" s="59"/>
      <c r="AV353" s="59"/>
      <c r="AW353" s="59"/>
      <c r="AX353" s="59"/>
      <c r="AY353" s="59"/>
      <c r="AZ353" s="59"/>
      <c r="BA353" s="60"/>
      <c r="BB353" s="64"/>
      <c r="BC353" s="64"/>
      <c r="BD353" s="59"/>
      <c r="BE353" s="59"/>
      <c r="BF353" s="59"/>
      <c r="BG353" s="59"/>
      <c r="BH353" s="59"/>
      <c r="BI353" s="59"/>
      <c r="BJ353" s="59"/>
      <c r="BK353" s="59"/>
      <c r="BY353" s="56"/>
      <c r="BZ353" s="56"/>
      <c r="CM353" s="56"/>
      <c r="CN353" s="56"/>
      <c r="CO353" s="56"/>
      <c r="CP353"/>
      <c r="CQ353"/>
      <c r="CR353"/>
      <c r="CS353"/>
      <c r="CT353"/>
      <c r="CU353"/>
      <c r="CV353"/>
      <c r="CW353"/>
      <c r="CX353"/>
      <c r="CY353"/>
      <c r="CZ353"/>
      <c r="DA353" s="56"/>
      <c r="DB353" s="56"/>
      <c r="DC353" s="56"/>
      <c r="DD353" s="56"/>
      <c r="DE353" s="56"/>
      <c r="DF353" s="56"/>
      <c r="DG353" s="56"/>
      <c r="DH353" s="56"/>
      <c r="DI353" s="56"/>
      <c r="DJ353" s="56"/>
      <c r="DK353" s="56"/>
      <c r="DL353" s="56"/>
      <c r="DM353" s="56"/>
      <c r="DN353" s="56"/>
      <c r="DO353" s="56"/>
      <c r="DP353" s="56"/>
      <c r="DQ353" s="56"/>
      <c r="DR353" s="56"/>
      <c r="DS353" s="56"/>
      <c r="DT353" s="56"/>
      <c r="DU353" s="56"/>
      <c r="DV353" s="56"/>
      <c r="DW353" s="56"/>
      <c r="DX353" s="56"/>
      <c r="DY353" s="56"/>
      <c r="DZ353" s="56"/>
      <c r="EA353" s="56"/>
      <c r="EB353" s="56"/>
      <c r="EC353" s="56"/>
      <c r="ED353" s="56"/>
      <c r="EE353" s="56"/>
      <c r="EF353" s="56"/>
      <c r="EG353" s="56"/>
      <c r="EH353" s="56"/>
      <c r="EI353" s="56"/>
      <c r="EJ353" s="56"/>
      <c r="EK353" s="56"/>
      <c r="EL353" s="56"/>
      <c r="EX353" s="56"/>
      <c r="EY353" s="56"/>
      <c r="EZ353" s="56"/>
      <c r="FA353" s="56"/>
      <c r="FB353" s="56"/>
      <c r="FC353" s="56"/>
      <c r="FD353" s="56"/>
      <c r="FE353" s="56"/>
      <c r="FF353" s="56"/>
      <c r="FG353" s="65"/>
      <c r="FH353" s="65"/>
      <c r="FI353" s="56"/>
      <c r="FJ353" s="56"/>
      <c r="FK353" s="56"/>
      <c r="FM353" s="56"/>
      <c r="FN353" s="56"/>
      <c r="FO353" s="56"/>
      <c r="FP353" s="56"/>
      <c r="FQ353" s="56"/>
      <c r="FR353" s="56"/>
      <c r="FS353" s="56"/>
      <c r="FT353" s="56"/>
      <c r="FU353" s="56"/>
      <c r="FV353" s="56"/>
      <c r="FW353" s="56"/>
      <c r="GA353" s="66"/>
      <c r="GB353" s="66"/>
      <c r="GC353" s="56"/>
      <c r="GD353" s="56"/>
      <c r="GE353" s="66"/>
      <c r="GF353" s="56"/>
      <c r="GH353" s="56"/>
    </row>
    <row r="354" spans="1:190" s="57" customFormat="1" ht="18" customHeight="1" x14ac:dyDescent="0.3">
      <c r="A354" s="56" t="s">
        <v>1069</v>
      </c>
      <c r="B354" s="56" t="s">
        <v>1021</v>
      </c>
      <c r="C354" s="57">
        <v>900</v>
      </c>
      <c r="D354" s="57">
        <v>10</v>
      </c>
      <c r="E354" s="56">
        <f t="shared" si="5"/>
        <v>1173.1500000000001</v>
      </c>
      <c r="F354" s="58">
        <v>61.1</v>
      </c>
      <c r="G354" s="58">
        <v>0.6</v>
      </c>
      <c r="H354" s="58">
        <v>17.21</v>
      </c>
      <c r="I354" s="58">
        <v>5.5</v>
      </c>
      <c r="J354" s="58">
        <v>0.16</v>
      </c>
      <c r="K354" s="58">
        <v>2.12</v>
      </c>
      <c r="L354" s="58">
        <v>6.4</v>
      </c>
      <c r="M354" s="58">
        <v>3.18</v>
      </c>
      <c r="N354" s="58">
        <v>2.54</v>
      </c>
      <c r="O354" s="58"/>
      <c r="P354" s="58"/>
      <c r="Q354" s="58">
        <v>1.1899999999999835</v>
      </c>
      <c r="R354" s="56"/>
      <c r="S354" s="58">
        <v>43.5</v>
      </c>
      <c r="T354" s="58">
        <v>1.5</v>
      </c>
      <c r="U354" s="58">
        <v>12.2</v>
      </c>
      <c r="V354" s="58">
        <v>11.7</v>
      </c>
      <c r="W354" s="58">
        <v>0.16</v>
      </c>
      <c r="X354" s="58">
        <v>13.4</v>
      </c>
      <c r="Y354" s="58">
        <v>10.93</v>
      </c>
      <c r="Z354" s="58">
        <v>1.97</v>
      </c>
      <c r="AA354" s="58">
        <v>1.0900000000000001</v>
      </c>
      <c r="AB354" s="58"/>
      <c r="AC354" s="56"/>
      <c r="AD354" s="59"/>
      <c r="AE354" s="60"/>
      <c r="AF354" s="61"/>
      <c r="AG354" s="59"/>
      <c r="AH354" s="59"/>
      <c r="AI354" s="59"/>
      <c r="AJ354" s="60"/>
      <c r="AK354" s="62"/>
      <c r="AL354" s="62"/>
      <c r="AM354" s="62"/>
      <c r="AN354" s="62"/>
      <c r="AO354" s="62"/>
      <c r="AP354" s="62"/>
      <c r="AQ354" s="63"/>
      <c r="AR354" s="62"/>
      <c r="AS354" s="62"/>
      <c r="AT354" s="63"/>
      <c r="AU354" s="59"/>
      <c r="AV354" s="59"/>
      <c r="AW354" s="59"/>
      <c r="AX354" s="59"/>
      <c r="AY354" s="59"/>
      <c r="AZ354" s="59"/>
      <c r="BA354" s="60"/>
      <c r="BB354" s="64"/>
      <c r="BC354" s="64"/>
      <c r="BD354" s="59"/>
      <c r="BE354" s="59"/>
      <c r="BF354" s="59"/>
      <c r="BG354" s="59"/>
      <c r="BH354" s="59"/>
      <c r="BI354" s="59"/>
      <c r="BJ354" s="59"/>
      <c r="BK354" s="59"/>
      <c r="BY354" s="56"/>
      <c r="BZ354" s="56"/>
      <c r="CM354" s="56"/>
      <c r="CN354" s="56"/>
      <c r="CO354" s="56"/>
      <c r="CP354"/>
      <c r="CQ354"/>
      <c r="CR354"/>
      <c r="CS354"/>
      <c r="CT354"/>
      <c r="CU354"/>
      <c r="CV354"/>
      <c r="CW354"/>
      <c r="CX354"/>
      <c r="CY354"/>
      <c r="CZ354"/>
      <c r="DA354" s="56"/>
      <c r="DB354" s="56"/>
      <c r="DC354" s="56"/>
      <c r="DD354" s="56"/>
      <c r="DE354" s="56"/>
      <c r="DF354" s="56"/>
      <c r="DG354" s="56"/>
      <c r="DH354" s="56"/>
      <c r="DI354" s="56"/>
      <c r="DJ354" s="56"/>
      <c r="DK354" s="56"/>
      <c r="DL354" s="56"/>
      <c r="DM354" s="56"/>
      <c r="DN354" s="56"/>
      <c r="DO354" s="56"/>
      <c r="DP354" s="56"/>
      <c r="DQ354" s="56"/>
      <c r="DR354" s="56"/>
      <c r="DS354" s="56"/>
      <c r="DT354" s="56"/>
      <c r="DU354" s="56"/>
      <c r="DV354" s="56"/>
      <c r="DW354" s="56"/>
      <c r="DX354" s="56"/>
      <c r="DY354" s="56"/>
      <c r="DZ354" s="56"/>
      <c r="EA354" s="56"/>
      <c r="EB354" s="56"/>
      <c r="EC354" s="56"/>
      <c r="ED354" s="56"/>
      <c r="EE354" s="56"/>
      <c r="EF354" s="56"/>
      <c r="EG354" s="56"/>
      <c r="EH354" s="56"/>
      <c r="EI354" s="56"/>
      <c r="EJ354" s="56"/>
      <c r="EK354" s="56"/>
      <c r="EL354" s="56"/>
      <c r="EX354" s="56"/>
      <c r="EY354" s="56"/>
      <c r="EZ354" s="56"/>
      <c r="FA354" s="56"/>
      <c r="FB354" s="56"/>
      <c r="FC354" s="56"/>
      <c r="FD354" s="56"/>
      <c r="FE354" s="56"/>
      <c r="FF354" s="56"/>
      <c r="FG354" s="65"/>
      <c r="FH354" s="65"/>
      <c r="FI354" s="56"/>
      <c r="FJ354" s="56"/>
      <c r="FK354" s="56"/>
      <c r="FM354" s="56"/>
      <c r="FN354" s="56"/>
      <c r="FO354" s="56"/>
      <c r="FP354" s="56"/>
      <c r="FQ354" s="56"/>
      <c r="FR354" s="56"/>
      <c r="FS354" s="56"/>
      <c r="FT354" s="56"/>
      <c r="FU354" s="56"/>
      <c r="FV354" s="56"/>
      <c r="FW354" s="56"/>
      <c r="GA354" s="66"/>
      <c r="GB354" s="66"/>
      <c r="GC354" s="56"/>
      <c r="GD354" s="56"/>
      <c r="GE354" s="66"/>
      <c r="GF354" s="56"/>
      <c r="GH354" s="56"/>
    </row>
    <row r="355" spans="1:190" s="57" customFormat="1" ht="18" customHeight="1" x14ac:dyDescent="0.3">
      <c r="A355" s="56" t="s">
        <v>1069</v>
      </c>
      <c r="B355" s="56" t="s">
        <v>1021</v>
      </c>
      <c r="C355" s="57">
        <v>900</v>
      </c>
      <c r="D355" s="57">
        <v>10</v>
      </c>
      <c r="E355" s="56">
        <f t="shared" si="5"/>
        <v>1173.1500000000001</v>
      </c>
      <c r="F355" s="58">
        <v>61</v>
      </c>
      <c r="G355" s="58">
        <v>0.56000000000000005</v>
      </c>
      <c r="H355" s="58">
        <v>17.600000000000001</v>
      </c>
      <c r="I355" s="58">
        <v>5.8</v>
      </c>
      <c r="J355" s="58">
        <v>0.15</v>
      </c>
      <c r="K355" s="58">
        <v>2.63</v>
      </c>
      <c r="L355" s="58">
        <v>5.9</v>
      </c>
      <c r="M355" s="58">
        <v>3.3</v>
      </c>
      <c r="N355" s="58">
        <v>2.06</v>
      </c>
      <c r="O355" s="58"/>
      <c r="P355" s="58"/>
      <c r="Q355" s="58">
        <v>1</v>
      </c>
      <c r="R355" s="56"/>
      <c r="S355" s="58">
        <v>43.6</v>
      </c>
      <c r="T355" s="58">
        <v>1.4</v>
      </c>
      <c r="U355" s="58">
        <v>12.3</v>
      </c>
      <c r="V355" s="58">
        <v>11.3</v>
      </c>
      <c r="W355" s="58">
        <v>0.18</v>
      </c>
      <c r="X355" s="58">
        <v>13.23</v>
      </c>
      <c r="Y355" s="58">
        <v>10.9</v>
      </c>
      <c r="Z355" s="58">
        <v>1.94</v>
      </c>
      <c r="AA355" s="58">
        <v>1.08</v>
      </c>
      <c r="AB355" s="58"/>
      <c r="AC355" s="56"/>
      <c r="AD355" s="59"/>
      <c r="AE355" s="60"/>
      <c r="AF355" s="61"/>
      <c r="AG355" s="59"/>
      <c r="AH355" s="59"/>
      <c r="AI355" s="59"/>
      <c r="AJ355" s="60"/>
      <c r="AK355" s="62"/>
      <c r="AL355" s="62"/>
      <c r="AM355" s="62"/>
      <c r="AN355" s="62"/>
      <c r="AO355" s="62"/>
      <c r="AP355" s="62"/>
      <c r="AQ355" s="63"/>
      <c r="AR355" s="62"/>
      <c r="AS355" s="62"/>
      <c r="AT355" s="63"/>
      <c r="AU355" s="59"/>
      <c r="AV355" s="59"/>
      <c r="AW355" s="59"/>
      <c r="AX355" s="59"/>
      <c r="AY355" s="59"/>
      <c r="AZ355" s="59"/>
      <c r="BA355" s="60"/>
      <c r="BB355" s="64"/>
      <c r="BC355" s="64"/>
      <c r="BD355" s="59"/>
      <c r="BE355" s="59"/>
      <c r="BF355" s="59"/>
      <c r="BG355" s="59"/>
      <c r="BH355" s="59"/>
      <c r="BI355" s="59"/>
      <c r="BJ355" s="59"/>
      <c r="BK355" s="59"/>
      <c r="BY355" s="56"/>
      <c r="BZ355" s="56"/>
      <c r="CM355" s="56"/>
      <c r="CN355" s="56"/>
      <c r="CO355" s="56"/>
      <c r="CP355"/>
      <c r="CQ355"/>
      <c r="CR355"/>
      <c r="CS355"/>
      <c r="CT355"/>
      <c r="CU355"/>
      <c r="CV355"/>
      <c r="CW355"/>
      <c r="CX355"/>
      <c r="CY355"/>
      <c r="CZ355"/>
      <c r="DA355" s="56"/>
      <c r="DB355" s="56"/>
      <c r="DC355" s="56"/>
      <c r="DD355" s="56"/>
      <c r="DE355" s="56"/>
      <c r="DF355" s="56"/>
      <c r="DG355" s="56"/>
      <c r="DH355" s="56"/>
      <c r="DI355" s="56"/>
      <c r="DJ355" s="56"/>
      <c r="DK355" s="56"/>
      <c r="DL355" s="56"/>
      <c r="DM355" s="56"/>
      <c r="DN355" s="56"/>
      <c r="DO355" s="56"/>
      <c r="DP355" s="56"/>
      <c r="DQ355" s="56"/>
      <c r="DR355" s="56"/>
      <c r="DS355" s="56"/>
      <c r="DT355" s="56"/>
      <c r="DU355" s="56"/>
      <c r="DV355" s="56"/>
      <c r="DW355" s="56"/>
      <c r="DX355" s="56"/>
      <c r="DY355" s="56"/>
      <c r="DZ355" s="56"/>
      <c r="EA355" s="56"/>
      <c r="EB355" s="56"/>
      <c r="EC355" s="56"/>
      <c r="ED355" s="56"/>
      <c r="EE355" s="56"/>
      <c r="EF355" s="56"/>
      <c r="EG355" s="56"/>
      <c r="EH355" s="56"/>
      <c r="EI355" s="56"/>
      <c r="EJ355" s="56"/>
      <c r="EK355" s="56"/>
      <c r="EL355" s="56"/>
      <c r="EX355" s="56"/>
      <c r="EY355" s="56"/>
      <c r="EZ355" s="56"/>
      <c r="FA355" s="56"/>
      <c r="FB355" s="56"/>
      <c r="FC355" s="56"/>
      <c r="FD355" s="56"/>
      <c r="FE355" s="56"/>
      <c r="FF355" s="56"/>
      <c r="FG355" s="65"/>
      <c r="FH355" s="65"/>
      <c r="FI355" s="56"/>
      <c r="FJ355" s="56"/>
      <c r="FK355" s="56"/>
      <c r="FM355" s="56"/>
      <c r="FN355" s="56"/>
      <c r="FO355" s="56"/>
      <c r="FP355" s="56"/>
      <c r="FQ355" s="56"/>
      <c r="FR355" s="56"/>
      <c r="FS355" s="56"/>
      <c r="FT355" s="56"/>
      <c r="FU355" s="56"/>
      <c r="FV355" s="56"/>
      <c r="FW355" s="56"/>
      <c r="GA355" s="66"/>
      <c r="GB355" s="66"/>
      <c r="GC355" s="56"/>
      <c r="GD355" s="56"/>
      <c r="GE355" s="66"/>
      <c r="GF355" s="56"/>
      <c r="GH355" s="56"/>
    </row>
    <row r="356" spans="1:190" s="57" customFormat="1" ht="18" customHeight="1" x14ac:dyDescent="0.3">
      <c r="A356" s="56" t="s">
        <v>1069</v>
      </c>
      <c r="B356" s="56" t="s">
        <v>1021</v>
      </c>
      <c r="C356" s="57">
        <v>900</v>
      </c>
      <c r="D356" s="57">
        <v>10</v>
      </c>
      <c r="E356" s="56">
        <f t="shared" si="5"/>
        <v>1173.1500000000001</v>
      </c>
      <c r="F356" s="58">
        <v>61.8</v>
      </c>
      <c r="G356" s="58">
        <v>0.61</v>
      </c>
      <c r="H356" s="58">
        <v>17.3</v>
      </c>
      <c r="I356" s="58">
        <v>5.6</v>
      </c>
      <c r="J356" s="58">
        <v>0.14000000000000001</v>
      </c>
      <c r="K356" s="58">
        <v>2.06</v>
      </c>
      <c r="L356" s="58">
        <v>6.14</v>
      </c>
      <c r="M356" s="58">
        <v>3.24</v>
      </c>
      <c r="N356" s="58">
        <v>2.09</v>
      </c>
      <c r="O356" s="58"/>
      <c r="P356" s="58"/>
      <c r="Q356" s="58">
        <v>1.0200000000000102</v>
      </c>
      <c r="R356" s="56"/>
      <c r="S356" s="58">
        <v>43.4</v>
      </c>
      <c r="T356" s="58">
        <v>1.57</v>
      </c>
      <c r="U356" s="58">
        <v>12.4</v>
      </c>
      <c r="V356" s="58">
        <v>10.9</v>
      </c>
      <c r="W356" s="58">
        <v>0.14000000000000001</v>
      </c>
      <c r="X356" s="58">
        <v>13.5</v>
      </c>
      <c r="Y356" s="58">
        <v>10.95</v>
      </c>
      <c r="Z356" s="58">
        <v>1.94</v>
      </c>
      <c r="AA356" s="58">
        <v>1.03</v>
      </c>
      <c r="AB356" s="58"/>
      <c r="AC356" s="56"/>
      <c r="AD356" s="59"/>
      <c r="AE356" s="60"/>
      <c r="AF356" s="61"/>
      <c r="AG356" s="59"/>
      <c r="AH356" s="59"/>
      <c r="AI356" s="59"/>
      <c r="AJ356" s="60"/>
      <c r="AK356" s="62"/>
      <c r="AL356" s="62"/>
      <c r="AM356" s="62"/>
      <c r="AN356" s="62"/>
      <c r="AO356" s="62"/>
      <c r="AP356" s="62"/>
      <c r="AQ356" s="63"/>
      <c r="AR356" s="62"/>
      <c r="AS356" s="62"/>
      <c r="AT356" s="63"/>
      <c r="AU356" s="59"/>
      <c r="AV356" s="59"/>
      <c r="AW356" s="59"/>
      <c r="AX356" s="59"/>
      <c r="AY356" s="59"/>
      <c r="AZ356" s="59"/>
      <c r="BA356" s="60"/>
      <c r="BB356" s="64"/>
      <c r="BC356" s="64"/>
      <c r="BD356" s="59"/>
      <c r="BE356" s="59"/>
      <c r="BF356" s="59"/>
      <c r="BG356" s="59"/>
      <c r="BH356" s="59"/>
      <c r="BI356" s="59"/>
      <c r="BJ356" s="59"/>
      <c r="BK356" s="59"/>
      <c r="BY356" s="56"/>
      <c r="BZ356" s="56"/>
      <c r="CM356" s="56"/>
      <c r="CN356" s="56"/>
      <c r="CO356" s="56"/>
      <c r="CP356"/>
      <c r="CQ356"/>
      <c r="CR356"/>
      <c r="CS356"/>
      <c r="CT356"/>
      <c r="CU356"/>
      <c r="CV356"/>
      <c r="CW356"/>
      <c r="CX356"/>
      <c r="CY356"/>
      <c r="CZ356"/>
      <c r="DA356" s="56"/>
      <c r="DB356" s="56"/>
      <c r="DC356" s="56"/>
      <c r="DD356" s="56"/>
      <c r="DE356" s="56"/>
      <c r="DF356" s="56"/>
      <c r="DG356" s="56"/>
      <c r="DH356" s="56"/>
      <c r="DI356" s="56"/>
      <c r="DJ356" s="56"/>
      <c r="DK356" s="56"/>
      <c r="DL356" s="56"/>
      <c r="DM356" s="56"/>
      <c r="DN356" s="56"/>
      <c r="DO356" s="56"/>
      <c r="DP356" s="56"/>
      <c r="DQ356" s="56"/>
      <c r="DR356" s="56"/>
      <c r="DS356" s="56"/>
      <c r="DT356" s="56"/>
      <c r="DU356" s="56"/>
      <c r="DV356" s="56"/>
      <c r="DW356" s="56"/>
      <c r="DX356" s="56"/>
      <c r="DY356" s="56"/>
      <c r="DZ356" s="56"/>
      <c r="EA356" s="56"/>
      <c r="EB356" s="56"/>
      <c r="EC356" s="56"/>
      <c r="ED356" s="56"/>
      <c r="EE356" s="56"/>
      <c r="EF356" s="56"/>
      <c r="EG356" s="56"/>
      <c r="EH356" s="56"/>
      <c r="EI356" s="56"/>
      <c r="EJ356" s="56"/>
      <c r="EK356" s="56"/>
      <c r="EL356" s="56"/>
      <c r="EX356" s="56"/>
      <c r="EY356" s="56"/>
      <c r="EZ356" s="56"/>
      <c r="FA356" s="56"/>
      <c r="FB356" s="56"/>
      <c r="FC356" s="56"/>
      <c r="FD356" s="56"/>
      <c r="FE356" s="56"/>
      <c r="FF356" s="56"/>
      <c r="FG356" s="65"/>
      <c r="FH356" s="65"/>
      <c r="FI356" s="56"/>
      <c r="FJ356" s="56"/>
      <c r="FK356" s="56"/>
      <c r="FM356" s="56"/>
      <c r="FN356" s="56"/>
      <c r="FO356" s="56"/>
      <c r="FP356" s="56"/>
      <c r="FQ356" s="56"/>
      <c r="FR356" s="56"/>
      <c r="FS356" s="56"/>
      <c r="FT356" s="56"/>
      <c r="FU356" s="56"/>
      <c r="FV356" s="56"/>
      <c r="FW356" s="56"/>
      <c r="GA356" s="66"/>
      <c r="GB356" s="66"/>
      <c r="GC356" s="56"/>
      <c r="GD356" s="56"/>
      <c r="GE356" s="66"/>
      <c r="GF356" s="56"/>
      <c r="GH356" s="56"/>
    </row>
    <row r="357" spans="1:190" s="57" customFormat="1" ht="18" customHeight="1" x14ac:dyDescent="0.3">
      <c r="A357" s="56" t="s">
        <v>1069</v>
      </c>
      <c r="B357" s="56" t="s">
        <v>1021</v>
      </c>
      <c r="C357" s="57">
        <v>900</v>
      </c>
      <c r="D357" s="57">
        <v>10</v>
      </c>
      <c r="E357" s="56">
        <f t="shared" si="5"/>
        <v>1173.1500000000001</v>
      </c>
      <c r="F357" s="58">
        <v>60.5</v>
      </c>
      <c r="G357" s="58">
        <v>0.7</v>
      </c>
      <c r="H357" s="58">
        <v>17.3</v>
      </c>
      <c r="I357" s="58">
        <v>5.7</v>
      </c>
      <c r="J357" s="58">
        <v>0.14000000000000001</v>
      </c>
      <c r="K357" s="58">
        <v>2.63</v>
      </c>
      <c r="L357" s="58">
        <v>7</v>
      </c>
      <c r="M357" s="58">
        <v>3.02</v>
      </c>
      <c r="N357" s="58">
        <v>2.2999999999999998</v>
      </c>
      <c r="O357" s="58"/>
      <c r="P357" s="58"/>
      <c r="Q357" s="58">
        <v>0.71000000000000796</v>
      </c>
      <c r="R357" s="56"/>
      <c r="S357" s="58">
        <v>43.3</v>
      </c>
      <c r="T357" s="58">
        <v>1.49</v>
      </c>
      <c r="U357" s="58">
        <v>12.4</v>
      </c>
      <c r="V357" s="58">
        <v>11.3</v>
      </c>
      <c r="W357" s="58">
        <v>0.13</v>
      </c>
      <c r="X357" s="58">
        <v>13.7</v>
      </c>
      <c r="Y357" s="58">
        <v>10.92</v>
      </c>
      <c r="Z357" s="58">
        <v>1.78</v>
      </c>
      <c r="AA357" s="58">
        <v>1.05</v>
      </c>
      <c r="AB357" s="58"/>
      <c r="AC357" s="56"/>
      <c r="AD357" s="59"/>
      <c r="AE357" s="60"/>
      <c r="AF357" s="61"/>
      <c r="AG357" s="59"/>
      <c r="AH357" s="59"/>
      <c r="AI357" s="59"/>
      <c r="AJ357" s="60"/>
      <c r="AK357" s="62"/>
      <c r="AL357" s="62"/>
      <c r="AM357" s="62"/>
      <c r="AN357" s="62"/>
      <c r="AO357" s="62"/>
      <c r="AP357" s="62"/>
      <c r="AQ357" s="63"/>
      <c r="AR357" s="62"/>
      <c r="AS357" s="62"/>
      <c r="AT357" s="63"/>
      <c r="AU357" s="59"/>
      <c r="AV357" s="59"/>
      <c r="AW357" s="59"/>
      <c r="AX357" s="59"/>
      <c r="AY357" s="59"/>
      <c r="AZ357" s="59"/>
      <c r="BA357" s="60"/>
      <c r="BB357" s="64"/>
      <c r="BC357" s="64"/>
      <c r="BD357" s="59"/>
      <c r="BE357" s="59"/>
      <c r="BF357" s="59"/>
      <c r="BG357" s="59"/>
      <c r="BH357" s="59"/>
      <c r="BI357" s="59"/>
      <c r="BJ357" s="59"/>
      <c r="BK357" s="59"/>
      <c r="BY357" s="56"/>
      <c r="BZ357" s="56"/>
      <c r="CM357" s="56"/>
      <c r="CN357" s="56"/>
      <c r="CO357" s="56"/>
      <c r="CP357"/>
      <c r="CQ357"/>
      <c r="CR357"/>
      <c r="CS357"/>
      <c r="CT357"/>
      <c r="CU357"/>
      <c r="CV357"/>
      <c r="CW357"/>
      <c r="CX357"/>
      <c r="CY357"/>
      <c r="CZ357"/>
      <c r="DA357" s="56"/>
      <c r="DB357" s="56"/>
      <c r="DC357" s="56"/>
      <c r="DD357" s="56"/>
      <c r="DE357" s="56"/>
      <c r="DF357" s="56"/>
      <c r="DG357" s="56"/>
      <c r="DH357" s="56"/>
      <c r="DI357" s="56"/>
      <c r="DJ357" s="56"/>
      <c r="DK357" s="56"/>
      <c r="DL357" s="56"/>
      <c r="DM357" s="56"/>
      <c r="DN357" s="56"/>
      <c r="DO357" s="56"/>
      <c r="DP357" s="56"/>
      <c r="DQ357" s="56"/>
      <c r="DR357" s="56"/>
      <c r="DS357" s="56"/>
      <c r="DT357" s="56"/>
      <c r="DU357" s="56"/>
      <c r="DV357" s="56"/>
      <c r="DW357" s="56"/>
      <c r="DX357" s="56"/>
      <c r="DY357" s="56"/>
      <c r="DZ357" s="56"/>
      <c r="EA357" s="56"/>
      <c r="EB357" s="56"/>
      <c r="EC357" s="56"/>
      <c r="ED357" s="56"/>
      <c r="EE357" s="56"/>
      <c r="EF357" s="56"/>
      <c r="EG357" s="56"/>
      <c r="EH357" s="56"/>
      <c r="EI357" s="56"/>
      <c r="EJ357" s="56"/>
      <c r="EK357" s="56"/>
      <c r="EL357" s="56"/>
      <c r="EX357" s="56"/>
      <c r="EY357" s="56"/>
      <c r="EZ357" s="56"/>
      <c r="FA357" s="56"/>
      <c r="FB357" s="56"/>
      <c r="FC357" s="56"/>
      <c r="FD357" s="56"/>
      <c r="FE357" s="56"/>
      <c r="FF357" s="56"/>
      <c r="FG357" s="65"/>
      <c r="FH357" s="65"/>
      <c r="FI357" s="56"/>
      <c r="FJ357" s="56"/>
      <c r="FK357" s="56"/>
      <c r="FM357" s="56"/>
      <c r="FN357" s="56"/>
      <c r="FO357" s="56"/>
      <c r="FP357" s="56"/>
      <c r="FQ357" s="56"/>
      <c r="FR357" s="56"/>
      <c r="FS357" s="56"/>
      <c r="FT357" s="56"/>
      <c r="FU357" s="56"/>
      <c r="FV357" s="56"/>
      <c r="FW357" s="56"/>
      <c r="GA357" s="66"/>
      <c r="GB357" s="66"/>
      <c r="GC357" s="56"/>
      <c r="GD357" s="56"/>
      <c r="GE357" s="66"/>
      <c r="GF357" s="56"/>
      <c r="GH357" s="56"/>
    </row>
    <row r="358" spans="1:190" s="57" customFormat="1" ht="18" customHeight="1" x14ac:dyDescent="0.3">
      <c r="A358" s="56" t="s">
        <v>1069</v>
      </c>
      <c r="B358" s="56" t="s">
        <v>1021</v>
      </c>
      <c r="C358" s="57">
        <v>900</v>
      </c>
      <c r="D358" s="57">
        <v>10</v>
      </c>
      <c r="E358" s="56">
        <f t="shared" si="5"/>
        <v>1173.1500000000001</v>
      </c>
      <c r="F358" s="58">
        <v>61.1</v>
      </c>
      <c r="G358" s="58">
        <v>0.56000000000000005</v>
      </c>
      <c r="H358" s="58">
        <v>17.8</v>
      </c>
      <c r="I358" s="58">
        <v>5.2</v>
      </c>
      <c r="J358" s="58">
        <v>0.12</v>
      </c>
      <c r="K358" s="58">
        <v>2.38</v>
      </c>
      <c r="L358" s="58">
        <v>6.28</v>
      </c>
      <c r="M358" s="58">
        <v>3.3</v>
      </c>
      <c r="N358" s="58">
        <v>2.29</v>
      </c>
      <c r="O358" s="58"/>
      <c r="P358" s="58"/>
      <c r="Q358" s="58">
        <v>0.96999999999998465</v>
      </c>
      <c r="R358" s="56"/>
      <c r="S358" s="58">
        <v>42.9</v>
      </c>
      <c r="T358" s="58">
        <v>1.32</v>
      </c>
      <c r="U358" s="58">
        <v>12.6</v>
      </c>
      <c r="V358" s="58">
        <v>11.5</v>
      </c>
      <c r="W358" s="58">
        <v>0.13</v>
      </c>
      <c r="X358" s="58">
        <v>13.44</v>
      </c>
      <c r="Y358" s="58">
        <v>10.85</v>
      </c>
      <c r="Z358" s="58">
        <v>2.02</v>
      </c>
      <c r="AA358" s="58">
        <v>1.05</v>
      </c>
      <c r="AB358" s="58"/>
      <c r="AC358" s="56"/>
      <c r="AD358" s="59"/>
      <c r="AE358" s="60"/>
      <c r="AF358" s="61"/>
      <c r="AG358" s="59"/>
      <c r="AH358" s="59"/>
      <c r="AI358" s="59"/>
      <c r="AJ358" s="60"/>
      <c r="AK358" s="62"/>
      <c r="AL358" s="62"/>
      <c r="AM358" s="62"/>
      <c r="AN358" s="62"/>
      <c r="AO358" s="62"/>
      <c r="AP358" s="62"/>
      <c r="AQ358" s="63"/>
      <c r="AR358" s="62"/>
      <c r="AS358" s="62"/>
      <c r="AT358" s="63"/>
      <c r="AU358" s="59"/>
      <c r="AV358" s="59"/>
      <c r="AW358" s="59"/>
      <c r="AX358" s="59"/>
      <c r="AY358" s="59"/>
      <c r="AZ358" s="59"/>
      <c r="BA358" s="60"/>
      <c r="BB358" s="64"/>
      <c r="BC358" s="64"/>
      <c r="BD358" s="59"/>
      <c r="BE358" s="59"/>
      <c r="BF358" s="59"/>
      <c r="BG358" s="59"/>
      <c r="BH358" s="59"/>
      <c r="BI358" s="59"/>
      <c r="BJ358" s="59"/>
      <c r="BK358" s="59"/>
      <c r="BY358" s="56"/>
      <c r="BZ358" s="56"/>
      <c r="CM358" s="56"/>
      <c r="CN358" s="56"/>
      <c r="CO358" s="56"/>
      <c r="CP358"/>
      <c r="CQ358"/>
      <c r="CR358"/>
      <c r="CS358"/>
      <c r="CT358"/>
      <c r="CU358"/>
      <c r="CV358"/>
      <c r="CW358"/>
      <c r="CX358"/>
      <c r="CY358"/>
      <c r="CZ358"/>
      <c r="DA358" s="56"/>
      <c r="DB358" s="56"/>
      <c r="DC358" s="56"/>
      <c r="DD358" s="56"/>
      <c r="DE358" s="56"/>
      <c r="DF358" s="56"/>
      <c r="DG358" s="56"/>
      <c r="DH358" s="56"/>
      <c r="DI358" s="56"/>
      <c r="DJ358" s="56"/>
      <c r="DK358" s="56"/>
      <c r="DL358" s="56"/>
      <c r="DM358" s="56"/>
      <c r="DN358" s="56"/>
      <c r="DO358" s="56"/>
      <c r="DP358" s="56"/>
      <c r="DQ358" s="56"/>
      <c r="DR358" s="56"/>
      <c r="DS358" s="56"/>
      <c r="DT358" s="56"/>
      <c r="DU358" s="56"/>
      <c r="DV358" s="56"/>
      <c r="DW358" s="56"/>
      <c r="DX358" s="56"/>
      <c r="DY358" s="56"/>
      <c r="DZ358" s="56"/>
      <c r="EA358" s="56"/>
      <c r="EB358" s="56"/>
      <c r="EC358" s="56"/>
      <c r="ED358" s="56"/>
      <c r="EE358" s="56"/>
      <c r="EF358" s="56"/>
      <c r="EG358" s="56"/>
      <c r="EH358" s="56"/>
      <c r="EI358" s="56"/>
      <c r="EJ358" s="56"/>
      <c r="EK358" s="56"/>
      <c r="EL358" s="56"/>
      <c r="EX358" s="56"/>
      <c r="EY358" s="56"/>
      <c r="EZ358" s="56"/>
      <c r="FA358" s="56"/>
      <c r="FB358" s="56"/>
      <c r="FC358" s="56"/>
      <c r="FD358" s="56"/>
      <c r="FE358" s="56"/>
      <c r="FF358" s="56"/>
      <c r="FG358" s="65"/>
      <c r="FH358" s="65"/>
      <c r="FI358" s="56"/>
      <c r="FJ358" s="56"/>
      <c r="FK358" s="56"/>
      <c r="FM358" s="56"/>
      <c r="FN358" s="56"/>
      <c r="FO358" s="56"/>
      <c r="FP358" s="56"/>
      <c r="FQ358" s="56"/>
      <c r="FR358" s="56"/>
      <c r="FS358" s="56"/>
      <c r="FT358" s="56"/>
      <c r="FU358" s="56"/>
      <c r="FV358" s="56"/>
      <c r="FW358" s="56"/>
      <c r="GA358" s="66"/>
      <c r="GB358" s="66"/>
      <c r="GC358" s="56"/>
      <c r="GD358" s="56"/>
      <c r="GE358" s="66"/>
      <c r="GF358" s="56"/>
      <c r="GH358" s="56"/>
    </row>
    <row r="359" spans="1:190" s="57" customFormat="1" ht="18" customHeight="1" x14ac:dyDescent="0.3">
      <c r="A359" s="56" t="s">
        <v>1069</v>
      </c>
      <c r="B359" s="56" t="s">
        <v>1021</v>
      </c>
      <c r="C359" s="57">
        <v>900</v>
      </c>
      <c r="D359" s="57">
        <v>10</v>
      </c>
      <c r="E359" s="56">
        <f t="shared" si="5"/>
        <v>1173.1500000000001</v>
      </c>
      <c r="F359" s="58">
        <v>60.9</v>
      </c>
      <c r="G359" s="58">
        <v>0.69</v>
      </c>
      <c r="H359" s="58">
        <v>17.5</v>
      </c>
      <c r="I359" s="58">
        <v>5.33</v>
      </c>
      <c r="J359" s="58">
        <v>0.11</v>
      </c>
      <c r="K359" s="58">
        <v>2.4700000000000002</v>
      </c>
      <c r="L359" s="58">
        <v>6.28</v>
      </c>
      <c r="M359" s="58">
        <v>3.24</v>
      </c>
      <c r="N359" s="58">
        <v>2.4300000000000002</v>
      </c>
      <c r="O359" s="58"/>
      <c r="P359" s="58"/>
      <c r="Q359" s="58">
        <v>1.0499999999999972</v>
      </c>
      <c r="R359" s="56"/>
      <c r="S359" s="58">
        <v>42.7</v>
      </c>
      <c r="T359" s="58">
        <v>1.42</v>
      </c>
      <c r="U359" s="58">
        <v>12.23</v>
      </c>
      <c r="V359" s="58">
        <v>10.9</v>
      </c>
      <c r="W359" s="58">
        <v>0.11</v>
      </c>
      <c r="X359" s="58">
        <v>14.4</v>
      </c>
      <c r="Y359" s="58">
        <v>11.43</v>
      </c>
      <c r="Z359" s="58">
        <v>1.94</v>
      </c>
      <c r="AA359" s="58">
        <v>1.05</v>
      </c>
      <c r="AB359" s="58"/>
      <c r="AC359" s="56"/>
      <c r="AD359" s="59"/>
      <c r="AE359" s="60"/>
      <c r="AF359" s="61"/>
      <c r="AG359" s="59"/>
      <c r="AH359" s="59"/>
      <c r="AI359" s="59"/>
      <c r="AJ359" s="60"/>
      <c r="AK359" s="62"/>
      <c r="AL359" s="62"/>
      <c r="AM359" s="62"/>
      <c r="AN359" s="62"/>
      <c r="AO359" s="62"/>
      <c r="AP359" s="62"/>
      <c r="AQ359" s="63"/>
      <c r="AR359" s="62"/>
      <c r="AS359" s="62"/>
      <c r="AT359" s="63"/>
      <c r="AU359" s="59"/>
      <c r="AV359" s="59"/>
      <c r="AW359" s="59"/>
      <c r="AX359" s="59"/>
      <c r="AY359" s="59"/>
      <c r="AZ359" s="59"/>
      <c r="BA359" s="60"/>
      <c r="BB359" s="64"/>
      <c r="BC359" s="64"/>
      <c r="BD359" s="59"/>
      <c r="BE359" s="59"/>
      <c r="BF359" s="59"/>
      <c r="BG359" s="59"/>
      <c r="BH359" s="59"/>
      <c r="BI359" s="59"/>
      <c r="BJ359" s="59"/>
      <c r="BK359" s="59"/>
      <c r="BY359" s="56"/>
      <c r="BZ359" s="56"/>
      <c r="CM359" s="56"/>
      <c r="CN359" s="56"/>
      <c r="CO359" s="56"/>
      <c r="CP359"/>
      <c r="CQ359"/>
      <c r="CR359"/>
      <c r="CS359"/>
      <c r="CT359"/>
      <c r="CU359"/>
      <c r="CV359"/>
      <c r="CW359"/>
      <c r="CX359"/>
      <c r="CY359"/>
      <c r="CZ359"/>
      <c r="DA359" s="56"/>
      <c r="DB359" s="56"/>
      <c r="DC359" s="56"/>
      <c r="DD359" s="56"/>
      <c r="DE359" s="56"/>
      <c r="DF359" s="56"/>
      <c r="DG359" s="56"/>
      <c r="DH359" s="56"/>
      <c r="DI359" s="56"/>
      <c r="DJ359" s="56"/>
      <c r="DK359" s="56"/>
      <c r="DL359" s="56"/>
      <c r="DM359" s="56"/>
      <c r="DN359" s="56"/>
      <c r="DO359" s="56"/>
      <c r="DP359" s="56"/>
      <c r="DQ359" s="56"/>
      <c r="DR359" s="56"/>
      <c r="DS359" s="56"/>
      <c r="DT359" s="56"/>
      <c r="DU359" s="56"/>
      <c r="DV359" s="56"/>
      <c r="DW359" s="56"/>
      <c r="DX359" s="56"/>
      <c r="DY359" s="56"/>
      <c r="DZ359" s="56"/>
      <c r="EA359" s="56"/>
      <c r="EB359" s="56"/>
      <c r="EC359" s="56"/>
      <c r="ED359" s="56"/>
      <c r="EE359" s="56"/>
      <c r="EF359" s="56"/>
      <c r="EG359" s="56"/>
      <c r="EH359" s="56"/>
      <c r="EI359" s="56"/>
      <c r="EJ359" s="56"/>
      <c r="EK359" s="56"/>
      <c r="EL359" s="56"/>
      <c r="EX359" s="56"/>
      <c r="EY359" s="56"/>
      <c r="EZ359" s="56"/>
      <c r="FA359" s="56"/>
      <c r="FB359" s="56"/>
      <c r="FC359" s="56"/>
      <c r="FD359" s="56"/>
      <c r="FE359" s="56"/>
      <c r="FF359" s="56"/>
      <c r="FG359" s="65"/>
      <c r="FH359" s="65"/>
      <c r="FI359" s="56"/>
      <c r="FJ359" s="56"/>
      <c r="FK359" s="56"/>
      <c r="FM359" s="56"/>
      <c r="FN359" s="56"/>
      <c r="FO359" s="56"/>
      <c r="FP359" s="56"/>
      <c r="FQ359" s="56"/>
      <c r="FR359" s="56"/>
      <c r="FS359" s="56"/>
      <c r="FT359" s="56"/>
      <c r="FU359" s="56"/>
      <c r="FV359" s="56"/>
      <c r="FW359" s="56"/>
      <c r="GA359" s="66"/>
      <c r="GB359" s="66"/>
      <c r="GC359" s="56"/>
      <c r="GD359" s="56"/>
      <c r="GE359" s="66"/>
      <c r="GF359" s="56"/>
      <c r="GH359" s="56"/>
    </row>
    <row r="360" spans="1:190" s="57" customFormat="1" ht="18" customHeight="1" x14ac:dyDescent="0.3">
      <c r="A360" s="56" t="s">
        <v>1069</v>
      </c>
      <c r="B360" s="56" t="s">
        <v>1021</v>
      </c>
      <c r="C360" s="57">
        <v>850</v>
      </c>
      <c r="D360" s="57">
        <v>10</v>
      </c>
      <c r="E360" s="56">
        <f t="shared" si="5"/>
        <v>1123.1500000000001</v>
      </c>
      <c r="F360" s="58">
        <v>64.2</v>
      </c>
      <c r="G360" s="58">
        <v>0.47</v>
      </c>
      <c r="H360" s="58">
        <v>17.5</v>
      </c>
      <c r="I360" s="58">
        <v>4.1399999999999997</v>
      </c>
      <c r="J360" s="58">
        <v>0.12</v>
      </c>
      <c r="K360" s="58">
        <v>0.71</v>
      </c>
      <c r="L360" s="58">
        <v>5.74</v>
      </c>
      <c r="M360" s="58">
        <v>3.64</v>
      </c>
      <c r="N360" s="58">
        <v>2.33</v>
      </c>
      <c r="O360" s="58"/>
      <c r="P360" s="58"/>
      <c r="Q360" s="58">
        <v>1.1500000000000057</v>
      </c>
      <c r="R360" s="56"/>
      <c r="S360" s="58">
        <v>42</v>
      </c>
      <c r="T360" s="58">
        <v>1.5</v>
      </c>
      <c r="U360" s="58">
        <v>13.1</v>
      </c>
      <c r="V360" s="58">
        <v>13.4</v>
      </c>
      <c r="W360" s="58">
        <v>0.24</v>
      </c>
      <c r="X360" s="58">
        <v>13</v>
      </c>
      <c r="Y360" s="58">
        <v>10.6</v>
      </c>
      <c r="Z360" s="58">
        <v>1.7</v>
      </c>
      <c r="AA360" s="58">
        <v>1.19</v>
      </c>
      <c r="AB360" s="58"/>
      <c r="AC360" s="56"/>
      <c r="AD360" s="59"/>
      <c r="AE360" s="60"/>
      <c r="AF360" s="61"/>
      <c r="AG360" s="59"/>
      <c r="AH360" s="59"/>
      <c r="AI360" s="59"/>
      <c r="AJ360" s="60"/>
      <c r="AK360" s="62"/>
      <c r="AL360" s="62"/>
      <c r="AM360" s="62"/>
      <c r="AN360" s="62"/>
      <c r="AO360" s="62"/>
      <c r="AP360" s="62"/>
      <c r="AQ360" s="63"/>
      <c r="AR360" s="62"/>
      <c r="AS360" s="62"/>
      <c r="AT360" s="63"/>
      <c r="AU360" s="59"/>
      <c r="AV360" s="59"/>
      <c r="AW360" s="59"/>
      <c r="AX360" s="59"/>
      <c r="AY360" s="59"/>
      <c r="AZ360" s="59"/>
      <c r="BA360" s="60"/>
      <c r="BB360" s="64"/>
      <c r="BC360" s="64"/>
      <c r="BD360" s="59"/>
      <c r="BE360" s="59"/>
      <c r="BF360" s="59"/>
      <c r="BG360" s="59"/>
      <c r="BH360" s="59"/>
      <c r="BI360" s="59"/>
      <c r="BJ360" s="59"/>
      <c r="BK360" s="59"/>
      <c r="BY360" s="56"/>
      <c r="BZ360" s="56"/>
      <c r="CM360" s="56"/>
      <c r="CN360" s="56"/>
      <c r="CO360" s="56"/>
      <c r="CP360"/>
      <c r="CQ360"/>
      <c r="CR360"/>
      <c r="CS360"/>
      <c r="CT360"/>
      <c r="CU360"/>
      <c r="CV360"/>
      <c r="CW360"/>
      <c r="CX360"/>
      <c r="CY360"/>
      <c r="CZ360"/>
      <c r="DA360" s="56"/>
      <c r="DB360" s="56"/>
      <c r="DC360" s="56"/>
      <c r="DD360" s="56"/>
      <c r="DE360" s="56"/>
      <c r="DF360" s="56"/>
      <c r="DG360" s="56"/>
      <c r="DH360" s="56"/>
      <c r="DI360" s="56"/>
      <c r="DJ360" s="56"/>
      <c r="DK360" s="56"/>
      <c r="DL360" s="56"/>
      <c r="DM360" s="56"/>
      <c r="DN360" s="56"/>
      <c r="DO360" s="56"/>
      <c r="DP360" s="56"/>
      <c r="DQ360" s="56"/>
      <c r="DR360" s="56"/>
      <c r="DS360" s="56"/>
      <c r="DT360" s="56"/>
      <c r="DU360" s="56"/>
      <c r="DV360" s="56"/>
      <c r="DW360" s="56"/>
      <c r="DX360" s="56"/>
      <c r="DY360" s="56"/>
      <c r="DZ360" s="56"/>
      <c r="EA360" s="56"/>
      <c r="EB360" s="56"/>
      <c r="EC360" s="56"/>
      <c r="ED360" s="56"/>
      <c r="EE360" s="56"/>
      <c r="EF360" s="56"/>
      <c r="EG360" s="56"/>
      <c r="EH360" s="56"/>
      <c r="EI360" s="56"/>
      <c r="EJ360" s="56"/>
      <c r="EK360" s="56"/>
      <c r="EL360" s="56"/>
      <c r="EX360" s="56"/>
      <c r="EY360" s="56"/>
      <c r="EZ360" s="56"/>
      <c r="FA360" s="56"/>
      <c r="FB360" s="56"/>
      <c r="FC360" s="56"/>
      <c r="FD360" s="56"/>
      <c r="FE360" s="56"/>
      <c r="FF360" s="56"/>
      <c r="FG360" s="65"/>
      <c r="FH360" s="65"/>
      <c r="FI360" s="56"/>
      <c r="FJ360" s="56"/>
      <c r="FK360" s="56"/>
      <c r="FM360" s="56"/>
      <c r="FN360" s="56"/>
      <c r="FO360" s="56"/>
      <c r="FP360" s="56"/>
      <c r="FQ360" s="56"/>
      <c r="FR360" s="56"/>
      <c r="FS360" s="56"/>
      <c r="FT360" s="56"/>
      <c r="FU360" s="56"/>
      <c r="FV360" s="56"/>
      <c r="FW360" s="56"/>
      <c r="GA360" s="66"/>
      <c r="GB360" s="66"/>
      <c r="GC360" s="56"/>
      <c r="GD360" s="56"/>
      <c r="GE360" s="66"/>
      <c r="GF360" s="56"/>
      <c r="GH360" s="56"/>
    </row>
    <row r="361" spans="1:190" s="57" customFormat="1" ht="18" customHeight="1" x14ac:dyDescent="0.3">
      <c r="A361" s="56" t="s">
        <v>1069</v>
      </c>
      <c r="B361" s="56" t="s">
        <v>1021</v>
      </c>
      <c r="C361" s="57">
        <v>850</v>
      </c>
      <c r="D361" s="57">
        <v>10</v>
      </c>
      <c r="E361" s="56">
        <f t="shared" si="5"/>
        <v>1123.1500000000001</v>
      </c>
      <c r="F361" s="58">
        <v>64</v>
      </c>
      <c r="G361" s="58">
        <v>0.46</v>
      </c>
      <c r="H361" s="58">
        <v>18</v>
      </c>
      <c r="I361" s="58">
        <v>4.9000000000000004</v>
      </c>
      <c r="J361" s="58">
        <v>0.09</v>
      </c>
      <c r="K361" s="58">
        <v>1.21</v>
      </c>
      <c r="L361" s="58">
        <v>5.68</v>
      </c>
      <c r="M361" s="58">
        <v>3.34</v>
      </c>
      <c r="N361" s="58">
        <v>1.58</v>
      </c>
      <c r="O361" s="58"/>
      <c r="P361" s="58"/>
      <c r="Q361" s="58">
        <v>0.73999999999999488</v>
      </c>
      <c r="R361" s="56"/>
      <c r="S361" s="58">
        <v>41.9</v>
      </c>
      <c r="T361" s="58">
        <v>1.68</v>
      </c>
      <c r="U361" s="58">
        <v>13</v>
      </c>
      <c r="V361" s="58">
        <v>13.7</v>
      </c>
      <c r="W361" s="58">
        <v>0.11</v>
      </c>
      <c r="X361" s="58">
        <v>12.6</v>
      </c>
      <c r="Y361" s="58">
        <v>10.5</v>
      </c>
      <c r="Z361" s="58">
        <v>1.94</v>
      </c>
      <c r="AA361" s="58">
        <v>1.07</v>
      </c>
      <c r="AB361" s="58"/>
      <c r="AC361" s="56"/>
      <c r="AD361" s="59"/>
      <c r="AE361" s="60"/>
      <c r="AF361" s="61"/>
      <c r="AG361" s="59"/>
      <c r="AH361" s="59"/>
      <c r="AI361" s="59"/>
      <c r="AJ361" s="60"/>
      <c r="AK361" s="62"/>
      <c r="AL361" s="62"/>
      <c r="AM361" s="62"/>
      <c r="AN361" s="62"/>
      <c r="AO361" s="62"/>
      <c r="AP361" s="62"/>
      <c r="AQ361" s="63"/>
      <c r="AR361" s="62"/>
      <c r="AS361" s="62"/>
      <c r="AT361" s="63"/>
      <c r="AU361" s="59"/>
      <c r="AV361" s="59"/>
      <c r="AW361" s="59"/>
      <c r="AX361" s="59"/>
      <c r="AY361" s="59"/>
      <c r="AZ361" s="59"/>
      <c r="BA361" s="60"/>
      <c r="BB361" s="64"/>
      <c r="BC361" s="64"/>
      <c r="BD361" s="59"/>
      <c r="BE361" s="59"/>
      <c r="BF361" s="59"/>
      <c r="BG361" s="59"/>
      <c r="BH361" s="59"/>
      <c r="BI361" s="59"/>
      <c r="BJ361" s="59"/>
      <c r="BK361" s="59"/>
      <c r="BY361" s="56"/>
      <c r="BZ361" s="56"/>
      <c r="CM361" s="56"/>
      <c r="CN361" s="56"/>
      <c r="CO361" s="56"/>
      <c r="CP361"/>
      <c r="CQ361"/>
      <c r="CR361"/>
      <c r="CS361"/>
      <c r="CT361"/>
      <c r="CU361"/>
      <c r="CV361"/>
      <c r="CW361"/>
      <c r="CX361"/>
      <c r="CY361"/>
      <c r="CZ361"/>
      <c r="DA361" s="56"/>
      <c r="DB361" s="56"/>
      <c r="DC361" s="56"/>
      <c r="DD361" s="56"/>
      <c r="DE361" s="56"/>
      <c r="DF361" s="56"/>
      <c r="DG361" s="56"/>
      <c r="DH361" s="56"/>
      <c r="DI361" s="56"/>
      <c r="DJ361" s="56"/>
      <c r="DK361" s="56"/>
      <c r="DL361" s="56"/>
      <c r="DM361" s="56"/>
      <c r="DN361" s="56"/>
      <c r="DO361" s="56"/>
      <c r="DP361" s="56"/>
      <c r="DQ361" s="56"/>
      <c r="DR361" s="56"/>
      <c r="DS361" s="56"/>
      <c r="DT361" s="56"/>
      <c r="DU361" s="56"/>
      <c r="DV361" s="56"/>
      <c r="DW361" s="56"/>
      <c r="DX361" s="56"/>
      <c r="DY361" s="56"/>
      <c r="DZ361" s="56"/>
      <c r="EA361" s="56"/>
      <c r="EB361" s="56"/>
      <c r="EC361" s="56"/>
      <c r="ED361" s="56"/>
      <c r="EE361" s="56"/>
      <c r="EF361" s="56"/>
      <c r="EG361" s="56"/>
      <c r="EH361" s="56"/>
      <c r="EI361" s="56"/>
      <c r="EJ361" s="56"/>
      <c r="EK361" s="56"/>
      <c r="EL361" s="56"/>
      <c r="EX361" s="56"/>
      <c r="EY361" s="56"/>
      <c r="EZ361" s="56"/>
      <c r="FA361" s="56"/>
      <c r="FB361" s="56"/>
      <c r="FC361" s="56"/>
      <c r="FD361" s="56"/>
      <c r="FE361" s="56"/>
      <c r="FF361" s="56"/>
      <c r="FG361" s="65"/>
      <c r="FH361" s="65"/>
      <c r="FI361" s="56"/>
      <c r="FJ361" s="56"/>
      <c r="FK361" s="56"/>
      <c r="FM361" s="56"/>
      <c r="FN361" s="56"/>
      <c r="FO361" s="56"/>
      <c r="FP361" s="56"/>
      <c r="FQ361" s="56"/>
      <c r="FR361" s="56"/>
      <c r="FS361" s="56"/>
      <c r="FT361" s="56"/>
      <c r="FU361" s="56"/>
      <c r="FV361" s="56"/>
      <c r="FW361" s="56"/>
      <c r="GA361" s="66"/>
      <c r="GB361" s="66"/>
      <c r="GC361" s="56"/>
      <c r="GD361" s="56"/>
      <c r="GE361" s="66"/>
      <c r="GF361" s="56"/>
      <c r="GH361" s="56"/>
    </row>
    <row r="362" spans="1:190" s="57" customFormat="1" ht="18" customHeight="1" x14ac:dyDescent="0.3">
      <c r="A362" s="56" t="s">
        <v>1069</v>
      </c>
      <c r="B362" s="56" t="s">
        <v>1021</v>
      </c>
      <c r="C362" s="57">
        <v>850</v>
      </c>
      <c r="D362" s="57">
        <v>10</v>
      </c>
      <c r="E362" s="56">
        <f t="shared" si="5"/>
        <v>1123.1500000000001</v>
      </c>
      <c r="F362" s="58">
        <v>63.8</v>
      </c>
      <c r="G362" s="58">
        <v>0.51</v>
      </c>
      <c r="H362" s="58">
        <v>17.899999999999999</v>
      </c>
      <c r="I362" s="58">
        <v>4.71</v>
      </c>
      <c r="J362" s="58">
        <v>0.14000000000000001</v>
      </c>
      <c r="K362" s="58">
        <v>1.0900000000000001</v>
      </c>
      <c r="L362" s="58">
        <v>5.65</v>
      </c>
      <c r="M362" s="58">
        <v>3.3</v>
      </c>
      <c r="N362" s="58">
        <v>1.99</v>
      </c>
      <c r="O362" s="58"/>
      <c r="P362" s="58"/>
      <c r="Q362" s="58">
        <v>0.90999999999999659</v>
      </c>
      <c r="R362" s="56"/>
      <c r="S362" s="58">
        <v>41.8</v>
      </c>
      <c r="T362" s="58">
        <v>1.66</v>
      </c>
      <c r="U362" s="58">
        <v>12.5</v>
      </c>
      <c r="V362" s="58">
        <v>13.6</v>
      </c>
      <c r="W362" s="58">
        <v>0.16</v>
      </c>
      <c r="X362" s="58">
        <v>12.9</v>
      </c>
      <c r="Y362" s="58">
        <v>10.6</v>
      </c>
      <c r="Z362" s="58">
        <v>1.8</v>
      </c>
      <c r="AA362" s="58">
        <v>0.95</v>
      </c>
      <c r="AB362" s="58"/>
      <c r="AC362" s="56"/>
      <c r="AD362" s="59"/>
      <c r="AE362" s="60"/>
      <c r="AF362" s="61"/>
      <c r="AG362" s="59"/>
      <c r="AH362" s="59"/>
      <c r="AI362" s="59"/>
      <c r="AJ362" s="60"/>
      <c r="AK362" s="62"/>
      <c r="AL362" s="62"/>
      <c r="AM362" s="62"/>
      <c r="AN362" s="62"/>
      <c r="AO362" s="62"/>
      <c r="AP362" s="62"/>
      <c r="AQ362" s="63"/>
      <c r="AR362" s="62"/>
      <c r="AS362" s="62"/>
      <c r="AT362" s="63"/>
      <c r="AU362" s="59"/>
      <c r="AV362" s="59"/>
      <c r="AW362" s="59"/>
      <c r="AX362" s="59"/>
      <c r="AY362" s="59"/>
      <c r="AZ362" s="59"/>
      <c r="BA362" s="60"/>
      <c r="BB362" s="64"/>
      <c r="BC362" s="64"/>
      <c r="BD362" s="59"/>
      <c r="BE362" s="59"/>
      <c r="BF362" s="59"/>
      <c r="BG362" s="59"/>
      <c r="BH362" s="59"/>
      <c r="BI362" s="59"/>
      <c r="BJ362" s="59"/>
      <c r="BK362" s="59"/>
      <c r="BY362" s="56"/>
      <c r="BZ362" s="56"/>
      <c r="CM362" s="56"/>
      <c r="CN362" s="56"/>
      <c r="CO362" s="56"/>
      <c r="CP362"/>
      <c r="CQ362"/>
      <c r="CR362"/>
      <c r="CS362"/>
      <c r="CT362"/>
      <c r="CU362"/>
      <c r="CV362"/>
      <c r="CW362"/>
      <c r="CX362"/>
      <c r="CY362"/>
      <c r="CZ362"/>
      <c r="DA362" s="56"/>
      <c r="DB362" s="56"/>
      <c r="DC362" s="56"/>
      <c r="DD362" s="56"/>
      <c r="DE362" s="56"/>
      <c r="DF362" s="56"/>
      <c r="DG362" s="56"/>
      <c r="DH362" s="56"/>
      <c r="DI362" s="56"/>
      <c r="DJ362" s="56"/>
      <c r="DK362" s="56"/>
      <c r="DL362" s="56"/>
      <c r="DM362" s="56"/>
      <c r="DN362" s="56"/>
      <c r="DO362" s="56"/>
      <c r="DP362" s="56"/>
      <c r="DQ362" s="56"/>
      <c r="DR362" s="56"/>
      <c r="DS362" s="56"/>
      <c r="DT362" s="56"/>
      <c r="DU362" s="56"/>
      <c r="DV362" s="56"/>
      <c r="DW362" s="56"/>
      <c r="DX362" s="56"/>
      <c r="DY362" s="56"/>
      <c r="DZ362" s="56"/>
      <c r="EA362" s="56"/>
      <c r="EB362" s="56"/>
      <c r="EC362" s="56"/>
      <c r="ED362" s="56"/>
      <c r="EE362" s="56"/>
      <c r="EF362" s="56"/>
      <c r="EG362" s="56"/>
      <c r="EH362" s="56"/>
      <c r="EI362" s="56"/>
      <c r="EJ362" s="56"/>
      <c r="EK362" s="56"/>
      <c r="EL362" s="56"/>
      <c r="EX362" s="56"/>
      <c r="EY362" s="56"/>
      <c r="EZ362" s="56"/>
      <c r="FA362" s="56"/>
      <c r="FB362" s="56"/>
      <c r="FC362" s="56"/>
      <c r="FD362" s="56"/>
      <c r="FE362" s="56"/>
      <c r="FF362" s="56"/>
      <c r="FG362" s="65"/>
      <c r="FH362" s="65"/>
      <c r="FI362" s="56"/>
      <c r="FJ362" s="56"/>
      <c r="FK362" s="56"/>
      <c r="FM362" s="56"/>
      <c r="FN362" s="56"/>
      <c r="FO362" s="56"/>
      <c r="FP362" s="56"/>
      <c r="FQ362" s="56"/>
      <c r="FR362" s="56"/>
      <c r="FS362" s="56"/>
      <c r="FT362" s="56"/>
      <c r="FU362" s="56"/>
      <c r="FV362" s="56"/>
      <c r="FW362" s="56"/>
      <c r="GA362" s="66"/>
      <c r="GB362" s="66"/>
      <c r="GC362" s="56"/>
      <c r="GD362" s="56"/>
      <c r="GE362" s="66"/>
      <c r="GF362" s="56"/>
      <c r="GH362" s="56"/>
    </row>
    <row r="363" spans="1:190" s="57" customFormat="1" ht="18" customHeight="1" x14ac:dyDescent="0.3">
      <c r="A363" s="56" t="s">
        <v>1069</v>
      </c>
      <c r="B363" s="56" t="s">
        <v>1021</v>
      </c>
      <c r="C363" s="57">
        <v>850</v>
      </c>
      <c r="D363" s="57">
        <v>10</v>
      </c>
      <c r="E363" s="56">
        <f t="shared" si="5"/>
        <v>1123.1500000000001</v>
      </c>
      <c r="F363" s="58">
        <v>63.6</v>
      </c>
      <c r="G363" s="58">
        <v>0.55000000000000004</v>
      </c>
      <c r="H363" s="58">
        <v>17.84</v>
      </c>
      <c r="I363" s="58">
        <v>4.58</v>
      </c>
      <c r="J363" s="58">
        <v>0.14000000000000001</v>
      </c>
      <c r="K363" s="58">
        <v>1.44</v>
      </c>
      <c r="L363" s="58">
        <v>5.72</v>
      </c>
      <c r="M363" s="58">
        <v>3.29</v>
      </c>
      <c r="N363" s="58">
        <v>2.09</v>
      </c>
      <c r="O363" s="58"/>
      <c r="P363" s="58"/>
      <c r="Q363" s="58">
        <v>0.74999999999998579</v>
      </c>
      <c r="R363" s="56"/>
      <c r="S363" s="58">
        <v>41.1</v>
      </c>
      <c r="T363" s="58">
        <v>1.51</v>
      </c>
      <c r="U363" s="58">
        <v>12.7</v>
      </c>
      <c r="V363" s="58">
        <v>13.1</v>
      </c>
      <c r="W363" s="58">
        <v>0.18</v>
      </c>
      <c r="X363" s="58">
        <v>12.9</v>
      </c>
      <c r="Y363" s="58">
        <v>10.8</v>
      </c>
      <c r="Z363" s="58">
        <v>1.72</v>
      </c>
      <c r="AA363" s="58">
        <v>0.95</v>
      </c>
      <c r="AB363" s="58"/>
      <c r="AC363" s="56"/>
      <c r="AD363" s="59"/>
      <c r="AE363" s="60"/>
      <c r="AF363" s="61"/>
      <c r="AG363" s="59"/>
      <c r="AH363" s="59"/>
      <c r="AI363" s="59"/>
      <c r="AJ363" s="60"/>
      <c r="AK363" s="62"/>
      <c r="AL363" s="62"/>
      <c r="AM363" s="62"/>
      <c r="AN363" s="62"/>
      <c r="AO363" s="62"/>
      <c r="AP363" s="62"/>
      <c r="AQ363" s="63"/>
      <c r="AR363" s="62"/>
      <c r="AS363" s="62"/>
      <c r="AT363" s="63"/>
      <c r="AU363" s="59"/>
      <c r="AV363" s="59"/>
      <c r="AW363" s="59"/>
      <c r="AX363" s="59"/>
      <c r="AY363" s="59"/>
      <c r="AZ363" s="59"/>
      <c r="BA363" s="60"/>
      <c r="BB363" s="64"/>
      <c r="BC363" s="64"/>
      <c r="BD363" s="59"/>
      <c r="BE363" s="59"/>
      <c r="BF363" s="59"/>
      <c r="BG363" s="59"/>
      <c r="BH363" s="59"/>
      <c r="BI363" s="59"/>
      <c r="BJ363" s="59"/>
      <c r="BK363" s="59"/>
      <c r="BY363" s="56"/>
      <c r="BZ363" s="56"/>
      <c r="CM363" s="56"/>
      <c r="CN363" s="56"/>
      <c r="CO363" s="56"/>
      <c r="CP363"/>
      <c r="CQ363"/>
      <c r="CR363"/>
      <c r="CS363"/>
      <c r="CT363"/>
      <c r="CU363"/>
      <c r="CV363"/>
      <c r="CW363"/>
      <c r="CX363"/>
      <c r="CY363"/>
      <c r="CZ363"/>
      <c r="DA363" s="56"/>
      <c r="DB363" s="56"/>
      <c r="DC363" s="56"/>
      <c r="DD363" s="56"/>
      <c r="DE363" s="56"/>
      <c r="DF363" s="56"/>
      <c r="DG363" s="56"/>
      <c r="DH363" s="56"/>
      <c r="DI363" s="56"/>
      <c r="DJ363" s="56"/>
      <c r="DK363" s="56"/>
      <c r="DL363" s="56"/>
      <c r="DM363" s="56"/>
      <c r="DN363" s="56"/>
      <c r="DO363" s="56"/>
      <c r="DP363" s="56"/>
      <c r="DQ363" s="56"/>
      <c r="DR363" s="56"/>
      <c r="DS363" s="56"/>
      <c r="DT363" s="56"/>
      <c r="DU363" s="56"/>
      <c r="DV363" s="56"/>
      <c r="DW363" s="56"/>
      <c r="DX363" s="56"/>
      <c r="DY363" s="56"/>
      <c r="DZ363" s="56"/>
      <c r="EA363" s="56"/>
      <c r="EB363" s="56"/>
      <c r="EC363" s="56"/>
      <c r="ED363" s="56"/>
      <c r="EE363" s="56"/>
      <c r="EF363" s="56"/>
      <c r="EG363" s="56"/>
      <c r="EH363" s="56"/>
      <c r="EI363" s="56"/>
      <c r="EJ363" s="56"/>
      <c r="EK363" s="56"/>
      <c r="EL363" s="56"/>
      <c r="EX363" s="56"/>
      <c r="EY363" s="56"/>
      <c r="EZ363" s="56"/>
      <c r="FA363" s="56"/>
      <c r="FB363" s="56"/>
      <c r="FC363" s="56"/>
      <c r="FD363" s="56"/>
      <c r="FE363" s="56"/>
      <c r="FF363" s="56"/>
      <c r="FG363" s="65"/>
      <c r="FH363" s="65"/>
      <c r="FI363" s="56"/>
      <c r="FJ363" s="56"/>
      <c r="FK363" s="56"/>
      <c r="FM363" s="56"/>
      <c r="FN363" s="56"/>
      <c r="FO363" s="56"/>
      <c r="FP363" s="56"/>
      <c r="FQ363" s="56"/>
      <c r="FR363" s="56"/>
      <c r="FS363" s="56"/>
      <c r="FT363" s="56"/>
      <c r="FU363" s="56"/>
      <c r="FV363" s="56"/>
      <c r="FW363" s="56"/>
      <c r="GA363" s="66"/>
      <c r="GB363" s="66"/>
      <c r="GC363" s="56"/>
      <c r="GD363" s="56"/>
      <c r="GE363" s="66"/>
      <c r="GF363" s="56"/>
      <c r="GH363" s="56"/>
    </row>
    <row r="364" spans="1:190" s="57" customFormat="1" ht="18" customHeight="1" x14ac:dyDescent="0.3">
      <c r="A364" s="56" t="s">
        <v>1069</v>
      </c>
      <c r="B364" s="56" t="s">
        <v>1021</v>
      </c>
      <c r="C364" s="57">
        <v>850</v>
      </c>
      <c r="D364" s="57">
        <v>10</v>
      </c>
      <c r="E364" s="56">
        <f t="shared" si="5"/>
        <v>1123.1500000000001</v>
      </c>
      <c r="F364" s="58">
        <v>63.8</v>
      </c>
      <c r="G364" s="58">
        <v>0.42</v>
      </c>
      <c r="H364" s="58">
        <v>17.899999999999999</v>
      </c>
      <c r="I364" s="58">
        <v>4.3</v>
      </c>
      <c r="J364" s="58">
        <v>0.09</v>
      </c>
      <c r="K364" s="58">
        <v>1.04</v>
      </c>
      <c r="L364" s="58">
        <v>5.58</v>
      </c>
      <c r="M364" s="58">
        <v>3.39</v>
      </c>
      <c r="N364" s="58">
        <v>2.29</v>
      </c>
      <c r="O364" s="58"/>
      <c r="P364" s="58"/>
      <c r="Q364" s="58">
        <v>1.1899999999999835</v>
      </c>
      <c r="R364" s="56"/>
      <c r="S364" s="58">
        <v>41.4</v>
      </c>
      <c r="T364" s="58">
        <v>1.3</v>
      </c>
      <c r="U364" s="58">
        <v>13.4</v>
      </c>
      <c r="V364" s="58">
        <v>13.3</v>
      </c>
      <c r="W364" s="58">
        <v>0.2</v>
      </c>
      <c r="X364" s="58">
        <v>12.4</v>
      </c>
      <c r="Y364" s="58">
        <v>10.7</v>
      </c>
      <c r="Z364" s="58">
        <v>1.7</v>
      </c>
      <c r="AA364" s="58">
        <v>1.07</v>
      </c>
      <c r="AB364" s="58"/>
      <c r="AC364" s="56"/>
      <c r="AD364" s="59"/>
      <c r="AE364" s="60"/>
      <c r="AF364" s="61"/>
      <c r="AG364" s="59"/>
      <c r="AH364" s="59"/>
      <c r="AI364" s="59"/>
      <c r="AJ364" s="60"/>
      <c r="AK364" s="62"/>
      <c r="AL364" s="62"/>
      <c r="AM364" s="62"/>
      <c r="AN364" s="62"/>
      <c r="AO364" s="62"/>
      <c r="AP364" s="62"/>
      <c r="AQ364" s="63"/>
      <c r="AR364" s="62"/>
      <c r="AS364" s="62"/>
      <c r="AT364" s="63"/>
      <c r="AU364" s="59"/>
      <c r="AV364" s="59"/>
      <c r="AW364" s="59"/>
      <c r="AX364" s="59"/>
      <c r="AY364" s="59"/>
      <c r="AZ364" s="59"/>
      <c r="BA364" s="60"/>
      <c r="BB364" s="64"/>
      <c r="BC364" s="64"/>
      <c r="BD364" s="59"/>
      <c r="BE364" s="59"/>
      <c r="BF364" s="59"/>
      <c r="BG364" s="59"/>
      <c r="BH364" s="59"/>
      <c r="BI364" s="59"/>
      <c r="BJ364" s="59"/>
      <c r="BK364" s="59"/>
      <c r="BY364" s="56"/>
      <c r="BZ364" s="56"/>
      <c r="CM364" s="56"/>
      <c r="CN364" s="56"/>
      <c r="CO364" s="56"/>
      <c r="CP364"/>
      <c r="CQ364"/>
      <c r="CR364"/>
      <c r="CS364"/>
      <c r="CT364"/>
      <c r="CU364"/>
      <c r="CV364"/>
      <c r="CW364"/>
      <c r="CX364"/>
      <c r="CY364"/>
      <c r="CZ364"/>
      <c r="DA364" s="56"/>
      <c r="DB364" s="56"/>
      <c r="DC364" s="56"/>
      <c r="DD364" s="56"/>
      <c r="DE364" s="56"/>
      <c r="DF364" s="56"/>
      <c r="DG364" s="56"/>
      <c r="DH364" s="56"/>
      <c r="DI364" s="56"/>
      <c r="DJ364" s="56"/>
      <c r="DK364" s="56"/>
      <c r="DL364" s="56"/>
      <c r="DM364" s="56"/>
      <c r="DN364" s="56"/>
      <c r="DO364" s="56"/>
      <c r="DP364" s="56"/>
      <c r="DQ364" s="56"/>
      <c r="DR364" s="56"/>
      <c r="DS364" s="56"/>
      <c r="DT364" s="56"/>
      <c r="DU364" s="56"/>
      <c r="DV364" s="56"/>
      <c r="DW364" s="56"/>
      <c r="DX364" s="56"/>
      <c r="DY364" s="56"/>
      <c r="DZ364" s="56"/>
      <c r="EA364" s="56"/>
      <c r="EB364" s="56"/>
      <c r="EC364" s="56"/>
      <c r="ED364" s="56"/>
      <c r="EE364" s="56"/>
      <c r="EF364" s="56"/>
      <c r="EG364" s="56"/>
      <c r="EH364" s="56"/>
      <c r="EI364" s="56"/>
      <c r="EJ364" s="56"/>
      <c r="EK364" s="56"/>
      <c r="EL364" s="56"/>
      <c r="EX364" s="56"/>
      <c r="EY364" s="56"/>
      <c r="EZ364" s="56"/>
      <c r="FA364" s="56"/>
      <c r="FB364" s="56"/>
      <c r="FC364" s="56"/>
      <c r="FD364" s="56"/>
      <c r="FE364" s="56"/>
      <c r="FF364" s="56"/>
      <c r="FG364" s="65"/>
      <c r="FH364" s="65"/>
      <c r="FI364" s="56"/>
      <c r="FJ364" s="56"/>
      <c r="FK364" s="56"/>
      <c r="FM364" s="56"/>
      <c r="FN364" s="56"/>
      <c r="FO364" s="56"/>
      <c r="FP364" s="56"/>
      <c r="FQ364" s="56"/>
      <c r="FR364" s="56"/>
      <c r="FS364" s="56"/>
      <c r="FT364" s="56"/>
      <c r="FU364" s="56"/>
      <c r="FV364" s="56"/>
      <c r="FW364" s="56"/>
      <c r="GA364" s="66"/>
      <c r="GB364" s="66"/>
      <c r="GC364" s="56"/>
      <c r="GD364" s="56"/>
      <c r="GE364" s="66"/>
      <c r="GF364" s="56"/>
      <c r="GH364" s="56"/>
    </row>
    <row r="365" spans="1:190" s="57" customFormat="1" ht="18" customHeight="1" x14ac:dyDescent="0.3">
      <c r="A365" s="56" t="s">
        <v>1069</v>
      </c>
      <c r="B365" s="56" t="s">
        <v>1021</v>
      </c>
      <c r="C365" s="57">
        <v>850</v>
      </c>
      <c r="D365" s="57">
        <v>10</v>
      </c>
      <c r="E365" s="56">
        <f t="shared" si="5"/>
        <v>1123.1500000000001</v>
      </c>
      <c r="F365" s="58">
        <v>63.9</v>
      </c>
      <c r="G365" s="58">
        <v>0.51</v>
      </c>
      <c r="H365" s="58">
        <v>18.399999999999999</v>
      </c>
      <c r="I365" s="58">
        <v>4.5999999999999996</v>
      </c>
      <c r="J365" s="58">
        <v>0.12</v>
      </c>
      <c r="K365" s="58">
        <v>0.71</v>
      </c>
      <c r="L365" s="58">
        <v>5.17</v>
      </c>
      <c r="M365" s="58">
        <v>3.41</v>
      </c>
      <c r="N365" s="58">
        <v>2.3199999999999998</v>
      </c>
      <c r="O365" s="58"/>
      <c r="P365" s="58"/>
      <c r="Q365" s="58">
        <v>0.86000000000001364</v>
      </c>
      <c r="R365" s="56"/>
      <c r="S365" s="58">
        <v>41.6</v>
      </c>
      <c r="T365" s="58">
        <v>1.6</v>
      </c>
      <c r="U365" s="58">
        <v>13.6</v>
      </c>
      <c r="V365" s="58">
        <v>13.4</v>
      </c>
      <c r="W365" s="58">
        <v>0.2</v>
      </c>
      <c r="X365" s="58">
        <v>12.5</v>
      </c>
      <c r="Y365" s="58">
        <v>10.3</v>
      </c>
      <c r="Z365" s="58">
        <v>2</v>
      </c>
      <c r="AA365" s="58">
        <v>0.99</v>
      </c>
      <c r="AB365" s="58"/>
      <c r="AC365" s="56"/>
      <c r="AD365" s="59"/>
      <c r="AE365" s="60"/>
      <c r="AF365" s="61"/>
      <c r="AG365" s="59"/>
      <c r="AH365" s="59"/>
      <c r="AI365" s="59"/>
      <c r="AJ365" s="60"/>
      <c r="AK365" s="62"/>
      <c r="AL365" s="62"/>
      <c r="AM365" s="62"/>
      <c r="AN365" s="62"/>
      <c r="AO365" s="62"/>
      <c r="AP365" s="62"/>
      <c r="AQ365" s="63"/>
      <c r="AR365" s="62"/>
      <c r="AS365" s="62"/>
      <c r="AT365" s="63"/>
      <c r="AU365" s="59"/>
      <c r="AV365" s="59"/>
      <c r="AW365" s="59"/>
      <c r="AX365" s="59"/>
      <c r="AY365" s="59"/>
      <c r="AZ365" s="59"/>
      <c r="BA365" s="60"/>
      <c r="BB365" s="64"/>
      <c r="BC365" s="64"/>
      <c r="BD365" s="59"/>
      <c r="BE365" s="59"/>
      <c r="BF365" s="59"/>
      <c r="BG365" s="59"/>
      <c r="BH365" s="59"/>
      <c r="BI365" s="59"/>
      <c r="BJ365" s="59"/>
      <c r="BK365" s="59"/>
      <c r="BY365" s="56"/>
      <c r="BZ365" s="56"/>
      <c r="CM365" s="56"/>
      <c r="CN365" s="56"/>
      <c r="CO365" s="56"/>
      <c r="CP365"/>
      <c r="CQ365"/>
      <c r="CR365"/>
      <c r="CS365"/>
      <c r="CT365"/>
      <c r="CU365"/>
      <c r="CV365"/>
      <c r="CW365"/>
      <c r="CX365"/>
      <c r="CY365"/>
      <c r="CZ365"/>
      <c r="DA365" s="56"/>
      <c r="DB365" s="56"/>
      <c r="DC365" s="56"/>
      <c r="DD365" s="56"/>
      <c r="DE365" s="56"/>
      <c r="DF365" s="56"/>
      <c r="DG365" s="56"/>
      <c r="DH365" s="56"/>
      <c r="DI365" s="56"/>
      <c r="DJ365" s="56"/>
      <c r="DK365" s="56"/>
      <c r="DL365" s="56"/>
      <c r="DM365" s="56"/>
      <c r="DN365" s="56"/>
      <c r="DO365" s="56"/>
      <c r="DP365" s="56"/>
      <c r="DQ365" s="56"/>
      <c r="DR365" s="56"/>
      <c r="DS365" s="56"/>
      <c r="DT365" s="56"/>
      <c r="DU365" s="56"/>
      <c r="DV365" s="56"/>
      <c r="DW365" s="56"/>
      <c r="DX365" s="56"/>
      <c r="DY365" s="56"/>
      <c r="DZ365" s="56"/>
      <c r="EA365" s="56"/>
      <c r="EB365" s="56"/>
      <c r="EC365" s="56"/>
      <c r="ED365" s="56"/>
      <c r="EE365" s="56"/>
      <c r="EF365" s="56"/>
      <c r="EG365" s="56"/>
      <c r="EH365" s="56"/>
      <c r="EI365" s="56"/>
      <c r="EJ365" s="56"/>
      <c r="EK365" s="56"/>
      <c r="EL365" s="56"/>
      <c r="EX365" s="56"/>
      <c r="EY365" s="56"/>
      <c r="EZ365" s="56"/>
      <c r="FA365" s="56"/>
      <c r="FB365" s="56"/>
      <c r="FC365" s="56"/>
      <c r="FD365" s="56"/>
      <c r="FE365" s="56"/>
      <c r="FF365" s="56"/>
      <c r="FG365" s="65"/>
      <c r="FH365" s="65"/>
      <c r="FI365" s="56"/>
      <c r="FJ365" s="56"/>
      <c r="FK365" s="56"/>
      <c r="FM365" s="56"/>
      <c r="FN365" s="56"/>
      <c r="FO365" s="56"/>
      <c r="FP365" s="56"/>
      <c r="FQ365" s="56"/>
      <c r="FR365" s="56"/>
      <c r="FS365" s="56"/>
      <c r="FT365" s="56"/>
      <c r="FU365" s="56"/>
      <c r="FV365" s="56"/>
      <c r="FW365" s="56"/>
      <c r="GA365" s="66"/>
      <c r="GB365" s="66"/>
      <c r="GC365" s="56"/>
      <c r="GD365" s="56"/>
      <c r="GE365" s="66"/>
      <c r="GF365" s="56"/>
      <c r="GH365" s="56"/>
    </row>
    <row r="366" spans="1:190" s="57" customFormat="1" ht="18" customHeight="1" x14ac:dyDescent="0.3">
      <c r="A366" s="56" t="s">
        <v>1069</v>
      </c>
      <c r="B366" s="56" t="s">
        <v>1021</v>
      </c>
      <c r="C366" s="57">
        <v>850</v>
      </c>
      <c r="D366" s="57">
        <v>10</v>
      </c>
      <c r="E366" s="56">
        <f t="shared" si="5"/>
        <v>1123.1500000000001</v>
      </c>
      <c r="F366" s="58">
        <v>63.5</v>
      </c>
      <c r="G366" s="58">
        <v>0.47</v>
      </c>
      <c r="H366" s="58">
        <v>17.899999999999999</v>
      </c>
      <c r="I366" s="58">
        <v>4.62</v>
      </c>
      <c r="J366" s="58">
        <v>0.15</v>
      </c>
      <c r="K366" s="58">
        <v>1.1299999999999999</v>
      </c>
      <c r="L366" s="58">
        <v>5.2</v>
      </c>
      <c r="M366" s="58">
        <v>3.42</v>
      </c>
      <c r="N366" s="58">
        <v>1.97</v>
      </c>
      <c r="O366" s="58"/>
      <c r="P366" s="58"/>
      <c r="Q366" s="58">
        <v>1.6399999999999864</v>
      </c>
      <c r="R366" s="56"/>
      <c r="S366" s="58">
        <v>41.6</v>
      </c>
      <c r="T366" s="58">
        <v>1.36</v>
      </c>
      <c r="U366" s="58">
        <v>13.13</v>
      </c>
      <c r="V366" s="58">
        <v>12.9</v>
      </c>
      <c r="W366" s="58">
        <v>0.14000000000000001</v>
      </c>
      <c r="X366" s="58">
        <v>12.5</v>
      </c>
      <c r="Y366" s="58">
        <v>11.4</v>
      </c>
      <c r="Z366" s="58">
        <v>1.84</v>
      </c>
      <c r="AA366" s="58">
        <v>1.1000000000000001</v>
      </c>
      <c r="AB366" s="58"/>
      <c r="AC366" s="56"/>
      <c r="AD366" s="59"/>
      <c r="AE366" s="60"/>
      <c r="AF366" s="61"/>
      <c r="AG366" s="59"/>
      <c r="AH366" s="59"/>
      <c r="AI366" s="59"/>
      <c r="AJ366" s="60"/>
      <c r="AK366" s="62"/>
      <c r="AL366" s="62"/>
      <c r="AM366" s="62"/>
      <c r="AN366" s="62"/>
      <c r="AO366" s="62"/>
      <c r="AP366" s="62"/>
      <c r="AQ366" s="63"/>
      <c r="AR366" s="62"/>
      <c r="AS366" s="62"/>
      <c r="AT366" s="63"/>
      <c r="AU366" s="59"/>
      <c r="AV366" s="59"/>
      <c r="AW366" s="59"/>
      <c r="AX366" s="59"/>
      <c r="AY366" s="59"/>
      <c r="AZ366" s="59"/>
      <c r="BA366" s="60"/>
      <c r="BB366" s="64"/>
      <c r="BC366" s="64"/>
      <c r="BD366" s="59"/>
      <c r="BE366" s="59"/>
      <c r="BF366" s="59"/>
      <c r="BG366" s="59"/>
      <c r="BH366" s="59"/>
      <c r="BI366" s="59"/>
      <c r="BJ366" s="59"/>
      <c r="BK366" s="59"/>
      <c r="BY366" s="56"/>
      <c r="BZ366" s="56"/>
      <c r="CM366" s="56"/>
      <c r="CN366" s="56"/>
      <c r="CO366" s="56"/>
      <c r="CP366"/>
      <c r="CQ366"/>
      <c r="CR366"/>
      <c r="CS366"/>
      <c r="CT366"/>
      <c r="CU366"/>
      <c r="CV366"/>
      <c r="CW366"/>
      <c r="CX366"/>
      <c r="CY366"/>
      <c r="CZ366"/>
      <c r="DA366" s="56"/>
      <c r="DB366" s="56"/>
      <c r="DC366" s="56"/>
      <c r="DD366" s="56"/>
      <c r="DE366" s="56"/>
      <c r="DF366" s="56"/>
      <c r="DG366" s="56"/>
      <c r="DH366" s="56"/>
      <c r="DI366" s="56"/>
      <c r="DJ366" s="56"/>
      <c r="DK366" s="56"/>
      <c r="DL366" s="56"/>
      <c r="DM366" s="56"/>
      <c r="DN366" s="56"/>
      <c r="DO366" s="56"/>
      <c r="DP366" s="56"/>
      <c r="DQ366" s="56"/>
      <c r="DR366" s="56"/>
      <c r="DS366" s="56"/>
      <c r="DT366" s="56"/>
      <c r="DU366" s="56"/>
      <c r="DV366" s="56"/>
      <c r="DW366" s="56"/>
      <c r="DX366" s="56"/>
      <c r="DY366" s="56"/>
      <c r="DZ366" s="56"/>
      <c r="EA366" s="56"/>
      <c r="EB366" s="56"/>
      <c r="EC366" s="56"/>
      <c r="ED366" s="56"/>
      <c r="EE366" s="56"/>
      <c r="EF366" s="56"/>
      <c r="EG366" s="56"/>
      <c r="EH366" s="56"/>
      <c r="EI366" s="56"/>
      <c r="EJ366" s="56"/>
      <c r="EK366" s="56"/>
      <c r="EL366" s="56"/>
      <c r="EX366" s="56"/>
      <c r="EY366" s="56"/>
      <c r="EZ366" s="56"/>
      <c r="FA366" s="56"/>
      <c r="FB366" s="56"/>
      <c r="FC366" s="56"/>
      <c r="FD366" s="56"/>
      <c r="FE366" s="56"/>
      <c r="FF366" s="56"/>
      <c r="FG366" s="65"/>
      <c r="FH366" s="65"/>
      <c r="FI366" s="56"/>
      <c r="FJ366" s="56"/>
      <c r="FK366" s="56"/>
      <c r="FM366" s="56"/>
      <c r="FN366" s="56"/>
      <c r="FO366" s="56"/>
      <c r="FP366" s="56"/>
      <c r="FQ366" s="56"/>
      <c r="FR366" s="56"/>
      <c r="FS366" s="56"/>
      <c r="FT366" s="56"/>
      <c r="FU366" s="56"/>
      <c r="FV366" s="56"/>
      <c r="FW366" s="56"/>
      <c r="GA366" s="66"/>
      <c r="GB366" s="66"/>
      <c r="GC366" s="56"/>
      <c r="GD366" s="56"/>
      <c r="GE366" s="66"/>
      <c r="GF366" s="56"/>
      <c r="GH366" s="56"/>
    </row>
    <row r="367" spans="1:190" s="57" customFormat="1" ht="18" customHeight="1" x14ac:dyDescent="0.3">
      <c r="A367" s="56" t="s">
        <v>1069</v>
      </c>
      <c r="B367" s="56" t="s">
        <v>1021</v>
      </c>
      <c r="C367" s="57">
        <v>800</v>
      </c>
      <c r="D367" s="57">
        <v>10</v>
      </c>
      <c r="E367" s="56">
        <f t="shared" si="5"/>
        <v>1073.1500000000001</v>
      </c>
      <c r="F367" s="58">
        <v>68</v>
      </c>
      <c r="G367" s="58">
        <v>0.27</v>
      </c>
      <c r="H367" s="58">
        <v>17.100000000000001</v>
      </c>
      <c r="I367" s="58">
        <v>2.2000000000000002</v>
      </c>
      <c r="J367" s="58">
        <v>0.08</v>
      </c>
      <c r="K367" s="58">
        <v>0.46</v>
      </c>
      <c r="L367" s="58">
        <v>2.62</v>
      </c>
      <c r="M367" s="58">
        <v>3.7</v>
      </c>
      <c r="N367" s="58">
        <v>2.62</v>
      </c>
      <c r="O367" s="58"/>
      <c r="P367" s="58"/>
      <c r="Q367" s="58">
        <v>2.9499999999999886</v>
      </c>
      <c r="R367" s="56"/>
      <c r="S367" s="58">
        <v>41.4</v>
      </c>
      <c r="T367" s="58">
        <v>1.5</v>
      </c>
      <c r="U367" s="58">
        <v>13.6</v>
      </c>
      <c r="V367" s="58">
        <v>14.4</v>
      </c>
      <c r="W367" s="58">
        <v>0.28000000000000003</v>
      </c>
      <c r="X367" s="58">
        <v>10.1</v>
      </c>
      <c r="Y367" s="58">
        <v>11</v>
      </c>
      <c r="Z367" s="58">
        <v>1.8</v>
      </c>
      <c r="AA367" s="58">
        <v>1.38</v>
      </c>
      <c r="AB367" s="58"/>
      <c r="AC367" s="56"/>
      <c r="AD367" s="59"/>
      <c r="AE367" s="60"/>
      <c r="AF367" s="61"/>
      <c r="AG367" s="59"/>
      <c r="AH367" s="59"/>
      <c r="AI367" s="59"/>
      <c r="AJ367" s="60"/>
      <c r="AK367" s="62"/>
      <c r="AL367" s="62"/>
      <c r="AM367" s="62"/>
      <c r="AN367" s="62"/>
      <c r="AO367" s="62"/>
      <c r="AP367" s="62"/>
      <c r="AQ367" s="63"/>
      <c r="AR367" s="62"/>
      <c r="AS367" s="62"/>
      <c r="AT367" s="63"/>
      <c r="AU367" s="59"/>
      <c r="AV367" s="59"/>
      <c r="AW367" s="59"/>
      <c r="AX367" s="59"/>
      <c r="AY367" s="59"/>
      <c r="AZ367" s="59"/>
      <c r="BA367" s="60"/>
      <c r="BB367" s="64"/>
      <c r="BC367" s="64"/>
      <c r="BD367" s="59"/>
      <c r="BE367" s="59"/>
      <c r="BF367" s="59"/>
      <c r="BG367" s="59"/>
      <c r="BH367" s="59"/>
      <c r="BI367" s="59"/>
      <c r="BJ367" s="59"/>
      <c r="BK367" s="59"/>
      <c r="BY367" s="56"/>
      <c r="BZ367" s="56"/>
      <c r="CM367" s="56"/>
      <c r="CN367" s="56"/>
      <c r="CO367" s="56"/>
      <c r="CP367"/>
      <c r="CQ367"/>
      <c r="CR367"/>
      <c r="CS367"/>
      <c r="CT367"/>
      <c r="CU367"/>
      <c r="CV367"/>
      <c r="CW367"/>
      <c r="CX367"/>
      <c r="CY367"/>
      <c r="CZ367"/>
      <c r="DA367" s="56"/>
      <c r="DB367" s="56"/>
      <c r="DC367" s="56"/>
      <c r="DD367" s="56"/>
      <c r="DE367" s="56"/>
      <c r="DF367" s="56"/>
      <c r="DG367" s="56"/>
      <c r="DH367" s="56"/>
      <c r="DI367" s="56"/>
      <c r="DJ367" s="56"/>
      <c r="DK367" s="56"/>
      <c r="DL367" s="56"/>
      <c r="DM367" s="56"/>
      <c r="DN367" s="56"/>
      <c r="DO367" s="56"/>
      <c r="DP367" s="56"/>
      <c r="DQ367" s="56"/>
      <c r="DR367" s="56"/>
      <c r="DS367" s="56"/>
      <c r="DT367" s="56"/>
      <c r="DU367" s="56"/>
      <c r="DV367" s="56"/>
      <c r="DW367" s="56"/>
      <c r="DX367" s="56"/>
      <c r="DY367" s="56"/>
      <c r="DZ367" s="56"/>
      <c r="EA367" s="56"/>
      <c r="EB367" s="56"/>
      <c r="EC367" s="56"/>
      <c r="ED367" s="56"/>
      <c r="EE367" s="56"/>
      <c r="EF367" s="56"/>
      <c r="EG367" s="56"/>
      <c r="EH367" s="56"/>
      <c r="EI367" s="56"/>
      <c r="EJ367" s="56"/>
      <c r="EK367" s="56"/>
      <c r="EL367" s="56"/>
      <c r="EX367" s="56"/>
      <c r="EY367" s="56"/>
      <c r="EZ367" s="56"/>
      <c r="FA367" s="56"/>
      <c r="FB367" s="56"/>
      <c r="FC367" s="56"/>
      <c r="FD367" s="56"/>
      <c r="FE367" s="56"/>
      <c r="FF367" s="56"/>
      <c r="FG367" s="65"/>
      <c r="FH367" s="65"/>
      <c r="FI367" s="56"/>
      <c r="FJ367" s="56"/>
      <c r="FK367" s="56"/>
      <c r="FM367" s="56"/>
      <c r="FN367" s="56"/>
      <c r="FO367" s="56"/>
      <c r="FP367" s="56"/>
      <c r="FQ367" s="56"/>
      <c r="FR367" s="56"/>
      <c r="FS367" s="56"/>
      <c r="FT367" s="56"/>
      <c r="FU367" s="56"/>
      <c r="FV367" s="56"/>
      <c r="FW367" s="56"/>
      <c r="GA367" s="66"/>
      <c r="GB367" s="66"/>
      <c r="GC367" s="56"/>
      <c r="GD367" s="56"/>
      <c r="GE367" s="66"/>
      <c r="GF367" s="56"/>
      <c r="GH367" s="56"/>
    </row>
    <row r="368" spans="1:190" s="57" customFormat="1" ht="18" customHeight="1" x14ac:dyDescent="0.3">
      <c r="A368" s="56" t="s">
        <v>1069</v>
      </c>
      <c r="B368" s="56" t="s">
        <v>1021</v>
      </c>
      <c r="C368" s="57">
        <v>800</v>
      </c>
      <c r="D368" s="57">
        <v>10</v>
      </c>
      <c r="E368" s="56">
        <f t="shared" si="5"/>
        <v>1073.1500000000001</v>
      </c>
      <c r="F368" s="58">
        <v>67.8</v>
      </c>
      <c r="G368" s="58">
        <v>0.36</v>
      </c>
      <c r="H368" s="58">
        <v>16.8</v>
      </c>
      <c r="I368" s="58">
        <v>2.2999999999999998</v>
      </c>
      <c r="J368" s="58">
        <v>0.08</v>
      </c>
      <c r="K368" s="58">
        <v>0.78</v>
      </c>
      <c r="L368" s="58">
        <v>2.5099999999999998</v>
      </c>
      <c r="M368" s="58">
        <v>3.51</v>
      </c>
      <c r="N368" s="58">
        <v>2.5099999999999998</v>
      </c>
      <c r="O368" s="58"/>
      <c r="P368" s="58"/>
      <c r="Q368" s="58">
        <v>3.3499999999999943</v>
      </c>
      <c r="R368" s="56"/>
      <c r="S368" s="58">
        <v>41.5</v>
      </c>
      <c r="T368" s="58">
        <v>1.53</v>
      </c>
      <c r="U368" s="58">
        <v>13.5</v>
      </c>
      <c r="V368" s="58">
        <v>14.7</v>
      </c>
      <c r="W368" s="58">
        <v>0.2</v>
      </c>
      <c r="X368" s="58">
        <v>10.3</v>
      </c>
      <c r="Y368" s="58">
        <v>10.7</v>
      </c>
      <c r="Z368" s="58">
        <v>2.1</v>
      </c>
      <c r="AA368" s="58">
        <v>0.88</v>
      </c>
      <c r="AB368" s="58"/>
      <c r="AC368" s="56"/>
      <c r="AD368" s="59"/>
      <c r="AE368" s="60"/>
      <c r="AF368" s="61"/>
      <c r="AG368" s="59"/>
      <c r="AH368" s="59"/>
      <c r="AI368" s="59"/>
      <c r="AJ368" s="60"/>
      <c r="AK368" s="62"/>
      <c r="AL368" s="62"/>
      <c r="AM368" s="62"/>
      <c r="AN368" s="62"/>
      <c r="AO368" s="62"/>
      <c r="AP368" s="62"/>
      <c r="AQ368" s="63"/>
      <c r="AR368" s="62"/>
      <c r="AS368" s="62"/>
      <c r="AT368" s="63"/>
      <c r="AU368" s="59"/>
      <c r="AV368" s="59"/>
      <c r="AW368" s="59"/>
      <c r="AX368" s="59"/>
      <c r="AY368" s="59"/>
      <c r="AZ368" s="59"/>
      <c r="BA368" s="60"/>
      <c r="BB368" s="64"/>
      <c r="BC368" s="64"/>
      <c r="BD368" s="59"/>
      <c r="BE368" s="59"/>
      <c r="BF368" s="59"/>
      <c r="BG368" s="59"/>
      <c r="BH368" s="59"/>
      <c r="BI368" s="59"/>
      <c r="BJ368" s="59"/>
      <c r="BK368" s="59"/>
      <c r="BY368" s="56"/>
      <c r="BZ368" s="56"/>
      <c r="CM368" s="56"/>
      <c r="CN368" s="56"/>
      <c r="CO368" s="56"/>
      <c r="CP368"/>
      <c r="CQ368"/>
      <c r="CR368"/>
      <c r="CS368"/>
      <c r="CT368"/>
      <c r="CU368"/>
      <c r="CV368"/>
      <c r="CW368"/>
      <c r="CX368"/>
      <c r="CY368"/>
      <c r="CZ368"/>
      <c r="DA368" s="56"/>
      <c r="DB368" s="56"/>
      <c r="DC368" s="56"/>
      <c r="DD368" s="56"/>
      <c r="DE368" s="56"/>
      <c r="DF368" s="56"/>
      <c r="DG368" s="56"/>
      <c r="DH368" s="56"/>
      <c r="DI368" s="56"/>
      <c r="DJ368" s="56"/>
      <c r="DK368" s="56"/>
      <c r="DL368" s="56"/>
      <c r="DM368" s="56"/>
      <c r="DN368" s="56"/>
      <c r="DO368" s="56"/>
      <c r="DP368" s="56"/>
      <c r="DQ368" s="56"/>
      <c r="DR368" s="56"/>
      <c r="DS368" s="56"/>
      <c r="DT368" s="56"/>
      <c r="DU368" s="56"/>
      <c r="DV368" s="56"/>
      <c r="DW368" s="56"/>
      <c r="DX368" s="56"/>
      <c r="DY368" s="56"/>
      <c r="DZ368" s="56"/>
      <c r="EA368" s="56"/>
      <c r="EB368" s="56"/>
      <c r="EC368" s="56"/>
      <c r="ED368" s="56"/>
      <c r="EE368" s="56"/>
      <c r="EF368" s="56"/>
      <c r="EG368" s="56"/>
      <c r="EH368" s="56"/>
      <c r="EI368" s="56"/>
      <c r="EJ368" s="56"/>
      <c r="EK368" s="56"/>
      <c r="EL368" s="56"/>
      <c r="EX368" s="56"/>
      <c r="EY368" s="56"/>
      <c r="EZ368" s="56"/>
      <c r="FA368" s="56"/>
      <c r="FB368" s="56"/>
      <c r="FC368" s="56"/>
      <c r="FD368" s="56"/>
      <c r="FE368" s="56"/>
      <c r="FF368" s="56"/>
      <c r="FG368" s="65"/>
      <c r="FH368" s="65"/>
      <c r="FI368" s="56"/>
      <c r="FJ368" s="56"/>
      <c r="FK368" s="56"/>
      <c r="FM368" s="56"/>
      <c r="FN368" s="56"/>
      <c r="FO368" s="56"/>
      <c r="FP368" s="56"/>
      <c r="FQ368" s="56"/>
      <c r="FR368" s="56"/>
      <c r="FS368" s="56"/>
      <c r="FT368" s="56"/>
      <c r="FU368" s="56"/>
      <c r="FV368" s="56"/>
      <c r="FW368" s="56"/>
      <c r="GA368" s="66"/>
      <c r="GB368" s="66"/>
      <c r="GC368" s="56"/>
      <c r="GD368" s="56"/>
      <c r="GE368" s="66"/>
      <c r="GF368" s="56"/>
      <c r="GH368" s="56"/>
    </row>
    <row r="369" spans="1:190" s="57" customFormat="1" ht="18" customHeight="1" x14ac:dyDescent="0.3">
      <c r="A369" s="56" t="s">
        <v>1069</v>
      </c>
      <c r="B369" s="56" t="s">
        <v>1021</v>
      </c>
      <c r="C369" s="57">
        <v>800</v>
      </c>
      <c r="D369" s="57">
        <v>10</v>
      </c>
      <c r="E369" s="56">
        <f t="shared" si="5"/>
        <v>1073.1500000000001</v>
      </c>
      <c r="F369" s="58">
        <v>67.7</v>
      </c>
      <c r="G369" s="58">
        <v>0.33</v>
      </c>
      <c r="H369" s="58">
        <v>17.8</v>
      </c>
      <c r="I369" s="58">
        <v>2.2000000000000002</v>
      </c>
      <c r="J369" s="58">
        <v>0.12</v>
      </c>
      <c r="K369" s="58">
        <v>0.66</v>
      </c>
      <c r="L369" s="58">
        <v>2.21</v>
      </c>
      <c r="M369" s="58">
        <v>3.43</v>
      </c>
      <c r="N369" s="58">
        <v>2.21</v>
      </c>
      <c r="O369" s="58"/>
      <c r="P369" s="58"/>
      <c r="Q369" s="58">
        <v>3.3400000000000034</v>
      </c>
      <c r="R369" s="56"/>
      <c r="S369" s="58">
        <v>41.2</v>
      </c>
      <c r="T369" s="58">
        <v>1.54</v>
      </c>
      <c r="U369" s="58">
        <v>13.6</v>
      </c>
      <c r="V369" s="58">
        <v>14.3</v>
      </c>
      <c r="W369" s="58">
        <v>0.15</v>
      </c>
      <c r="X369" s="58">
        <v>10.46</v>
      </c>
      <c r="Y369" s="58">
        <v>10.9</v>
      </c>
      <c r="Z369" s="58">
        <v>1.82</v>
      </c>
      <c r="AA369" s="58">
        <v>0.9</v>
      </c>
      <c r="AB369" s="58"/>
      <c r="AC369" s="56"/>
      <c r="AD369" s="59"/>
      <c r="AE369" s="60"/>
      <c r="AF369" s="61"/>
      <c r="AG369" s="59"/>
      <c r="AH369" s="59"/>
      <c r="AI369" s="59"/>
      <c r="AJ369" s="60"/>
      <c r="AK369" s="62"/>
      <c r="AL369" s="62"/>
      <c r="AM369" s="62"/>
      <c r="AN369" s="62"/>
      <c r="AO369" s="62"/>
      <c r="AP369" s="62"/>
      <c r="AQ369" s="63"/>
      <c r="AR369" s="62"/>
      <c r="AS369" s="62"/>
      <c r="AT369" s="63"/>
      <c r="AU369" s="59"/>
      <c r="AV369" s="59"/>
      <c r="AW369" s="59"/>
      <c r="AX369" s="59"/>
      <c r="AY369" s="59"/>
      <c r="AZ369" s="59"/>
      <c r="BA369" s="60"/>
      <c r="BB369" s="64"/>
      <c r="BC369" s="64"/>
      <c r="BD369" s="59"/>
      <c r="BE369" s="59"/>
      <c r="BF369" s="59"/>
      <c r="BG369" s="59"/>
      <c r="BH369" s="59"/>
      <c r="BI369" s="59"/>
      <c r="BJ369" s="59"/>
      <c r="BK369" s="59"/>
      <c r="BY369" s="56"/>
      <c r="BZ369" s="56"/>
      <c r="CM369" s="56"/>
      <c r="CN369" s="56"/>
      <c r="CO369" s="56"/>
      <c r="CP369"/>
      <c r="CQ369"/>
      <c r="CR369"/>
      <c r="CS369"/>
      <c r="CT369"/>
      <c r="CU369"/>
      <c r="CV369"/>
      <c r="CW369"/>
      <c r="CX369"/>
      <c r="CY369"/>
      <c r="CZ369"/>
      <c r="DA369" s="56"/>
      <c r="DB369" s="56"/>
      <c r="DC369" s="56"/>
      <c r="DD369" s="56"/>
      <c r="DE369" s="56"/>
      <c r="DF369" s="56"/>
      <c r="DG369" s="56"/>
      <c r="DH369" s="56"/>
      <c r="DI369" s="56"/>
      <c r="DJ369" s="56"/>
      <c r="DK369" s="56"/>
      <c r="DL369" s="56"/>
      <c r="DM369" s="56"/>
      <c r="DN369" s="56"/>
      <c r="DO369" s="56"/>
      <c r="DP369" s="56"/>
      <c r="DQ369" s="56"/>
      <c r="DR369" s="56"/>
      <c r="DS369" s="56"/>
      <c r="DT369" s="56"/>
      <c r="DU369" s="56"/>
      <c r="DV369" s="56"/>
      <c r="DW369" s="56"/>
      <c r="DX369" s="56"/>
      <c r="DY369" s="56"/>
      <c r="DZ369" s="56"/>
      <c r="EA369" s="56"/>
      <c r="EB369" s="56"/>
      <c r="EC369" s="56"/>
      <c r="ED369" s="56"/>
      <c r="EE369" s="56"/>
      <c r="EF369" s="56"/>
      <c r="EG369" s="56"/>
      <c r="EH369" s="56"/>
      <c r="EI369" s="56"/>
      <c r="EJ369" s="56"/>
      <c r="EK369" s="56"/>
      <c r="EL369" s="56"/>
      <c r="EX369" s="56"/>
      <c r="EY369" s="56"/>
      <c r="EZ369" s="56"/>
      <c r="FA369" s="56"/>
      <c r="FB369" s="56"/>
      <c r="FC369" s="56"/>
      <c r="FD369" s="56"/>
      <c r="FE369" s="56"/>
      <c r="FF369" s="56"/>
      <c r="FG369" s="65"/>
      <c r="FH369" s="65"/>
      <c r="FI369" s="56"/>
      <c r="FJ369" s="56"/>
      <c r="FK369" s="56"/>
      <c r="FM369" s="56"/>
      <c r="FN369" s="56"/>
      <c r="FO369" s="56"/>
      <c r="FP369" s="56"/>
      <c r="FQ369" s="56"/>
      <c r="FR369" s="56"/>
      <c r="FS369" s="56"/>
      <c r="FT369" s="56"/>
      <c r="FU369" s="56"/>
      <c r="FV369" s="56"/>
      <c r="FW369" s="56"/>
      <c r="GA369" s="66"/>
      <c r="GB369" s="66"/>
      <c r="GC369" s="56"/>
      <c r="GD369" s="56"/>
      <c r="GE369" s="66"/>
      <c r="GF369" s="56"/>
      <c r="GH369" s="56"/>
    </row>
    <row r="370" spans="1:190" s="57" customFormat="1" ht="18" customHeight="1" x14ac:dyDescent="0.3">
      <c r="A370" s="56" t="s">
        <v>1069</v>
      </c>
      <c r="B370" s="56" t="s">
        <v>1021</v>
      </c>
      <c r="C370" s="57">
        <v>800</v>
      </c>
      <c r="D370" s="57">
        <v>10</v>
      </c>
      <c r="E370" s="56">
        <f t="shared" si="5"/>
        <v>1073.1500000000001</v>
      </c>
      <c r="F370" s="58">
        <v>67.900000000000006</v>
      </c>
      <c r="G370" s="58">
        <v>0.32</v>
      </c>
      <c r="H370" s="58">
        <v>17.52</v>
      </c>
      <c r="I370" s="58">
        <v>2.5</v>
      </c>
      <c r="J370" s="58">
        <v>0.11</v>
      </c>
      <c r="K370" s="58">
        <v>0.48</v>
      </c>
      <c r="L370" s="58">
        <v>2.0699999999999998</v>
      </c>
      <c r="M370" s="58">
        <v>3.4</v>
      </c>
      <c r="N370" s="58">
        <v>2.0699999999999998</v>
      </c>
      <c r="O370" s="58"/>
      <c r="P370" s="58"/>
      <c r="Q370" s="58">
        <v>3.6300000000000097</v>
      </c>
      <c r="R370" s="56"/>
      <c r="S370" s="58">
        <v>41</v>
      </c>
      <c r="T370" s="58">
        <v>1.9</v>
      </c>
      <c r="U370" s="58">
        <v>13.3</v>
      </c>
      <c r="V370" s="58">
        <v>14.2</v>
      </c>
      <c r="W370" s="58">
        <v>0.2</v>
      </c>
      <c r="X370" s="58">
        <v>10.91</v>
      </c>
      <c r="Y370" s="58">
        <v>11</v>
      </c>
      <c r="Z370" s="58">
        <v>1.9</v>
      </c>
      <c r="AA370" s="58">
        <v>0.92</v>
      </c>
      <c r="AB370" s="58"/>
      <c r="AC370" s="56"/>
      <c r="AD370" s="59"/>
      <c r="AE370" s="60"/>
      <c r="AF370" s="61"/>
      <c r="AG370" s="59"/>
      <c r="AH370" s="59"/>
      <c r="AI370" s="59"/>
      <c r="AJ370" s="60"/>
      <c r="AK370" s="62"/>
      <c r="AL370" s="62"/>
      <c r="AM370" s="62"/>
      <c r="AN370" s="62"/>
      <c r="AO370" s="62"/>
      <c r="AP370" s="62"/>
      <c r="AQ370" s="63"/>
      <c r="AR370" s="62"/>
      <c r="AS370" s="62"/>
      <c r="AT370" s="63"/>
      <c r="AU370" s="59"/>
      <c r="AV370" s="59"/>
      <c r="AW370" s="59"/>
      <c r="AX370" s="59"/>
      <c r="AY370" s="59"/>
      <c r="AZ370" s="59"/>
      <c r="BA370" s="60"/>
      <c r="BB370" s="64"/>
      <c r="BC370" s="64"/>
      <c r="BD370" s="59"/>
      <c r="BE370" s="59"/>
      <c r="BF370" s="59"/>
      <c r="BG370" s="59"/>
      <c r="BH370" s="59"/>
      <c r="BI370" s="59"/>
      <c r="BJ370" s="59"/>
      <c r="BK370" s="59"/>
      <c r="BY370" s="56"/>
      <c r="BZ370" s="56"/>
      <c r="CM370" s="56"/>
      <c r="CN370" s="56"/>
      <c r="CO370" s="56"/>
      <c r="CP370"/>
      <c r="CQ370"/>
      <c r="CR370"/>
      <c r="CS370"/>
      <c r="CT370"/>
      <c r="CU370"/>
      <c r="CV370"/>
      <c r="CW370"/>
      <c r="CX370"/>
      <c r="CY370"/>
      <c r="CZ370"/>
      <c r="DA370" s="56"/>
      <c r="DB370" s="56"/>
      <c r="DC370" s="56"/>
      <c r="DD370" s="56"/>
      <c r="DE370" s="56"/>
      <c r="DF370" s="56"/>
      <c r="DG370" s="56"/>
      <c r="DH370" s="56"/>
      <c r="DI370" s="56"/>
      <c r="DJ370" s="56"/>
      <c r="DK370" s="56"/>
      <c r="DL370" s="56"/>
      <c r="DM370" s="56"/>
      <c r="DN370" s="56"/>
      <c r="DO370" s="56"/>
      <c r="DP370" s="56"/>
      <c r="DQ370" s="56"/>
      <c r="DR370" s="56"/>
      <c r="DS370" s="56"/>
      <c r="DT370" s="56"/>
      <c r="DU370" s="56"/>
      <c r="DV370" s="56"/>
      <c r="DW370" s="56"/>
      <c r="DX370" s="56"/>
      <c r="DY370" s="56"/>
      <c r="DZ370" s="56"/>
      <c r="EA370" s="56"/>
      <c r="EB370" s="56"/>
      <c r="EC370" s="56"/>
      <c r="ED370" s="56"/>
      <c r="EE370" s="56"/>
      <c r="EF370" s="56"/>
      <c r="EG370" s="56"/>
      <c r="EH370" s="56"/>
      <c r="EI370" s="56"/>
      <c r="EJ370" s="56"/>
      <c r="EK370" s="56"/>
      <c r="EL370" s="56"/>
      <c r="EX370" s="56"/>
      <c r="EY370" s="56"/>
      <c r="EZ370" s="56"/>
      <c r="FA370" s="56"/>
      <c r="FB370" s="56"/>
      <c r="FC370" s="56"/>
      <c r="FD370" s="56"/>
      <c r="FE370" s="56"/>
      <c r="FF370" s="56"/>
      <c r="FG370" s="65"/>
      <c r="FH370" s="65"/>
      <c r="FI370" s="56"/>
      <c r="FJ370" s="56"/>
      <c r="FK370" s="56"/>
      <c r="FM370" s="56"/>
      <c r="FN370" s="56"/>
      <c r="FO370" s="56"/>
      <c r="FP370" s="56"/>
      <c r="FQ370" s="56"/>
      <c r="FR370" s="56"/>
      <c r="FS370" s="56"/>
      <c r="FT370" s="56"/>
      <c r="FU370" s="56"/>
      <c r="FV370" s="56"/>
      <c r="FW370" s="56"/>
      <c r="GA370" s="66"/>
      <c r="GB370" s="66"/>
      <c r="GC370" s="56"/>
      <c r="GD370" s="56"/>
      <c r="GE370" s="66"/>
      <c r="GF370" s="56"/>
      <c r="GH370" s="56"/>
    </row>
    <row r="371" spans="1:190" s="57" customFormat="1" ht="18" customHeight="1" x14ac:dyDescent="0.3">
      <c r="A371" s="56" t="s">
        <v>1069</v>
      </c>
      <c r="B371" s="56" t="s">
        <v>1021</v>
      </c>
      <c r="C371" s="57">
        <v>800</v>
      </c>
      <c r="D371" s="57">
        <v>10</v>
      </c>
      <c r="E371" s="56">
        <f t="shared" si="5"/>
        <v>1073.1500000000001</v>
      </c>
      <c r="F371" s="58">
        <v>67.900000000000006</v>
      </c>
      <c r="G371" s="58">
        <v>0.33</v>
      </c>
      <c r="H371" s="58">
        <v>17.649999999999999</v>
      </c>
      <c r="I371" s="58">
        <v>2.1</v>
      </c>
      <c r="J371" s="58">
        <v>0.12</v>
      </c>
      <c r="K371" s="58">
        <v>0.6</v>
      </c>
      <c r="L371" s="58">
        <v>1.99</v>
      </c>
      <c r="M371" s="58">
        <v>3.4</v>
      </c>
      <c r="N371" s="58">
        <v>1.99</v>
      </c>
      <c r="O371" s="58"/>
      <c r="P371" s="58"/>
      <c r="Q371" s="58">
        <v>3.9200000000000159</v>
      </c>
      <c r="R371" s="56"/>
      <c r="S371" s="58">
        <v>41.8</v>
      </c>
      <c r="T371" s="58">
        <v>1.47</v>
      </c>
      <c r="U371" s="58">
        <v>13.3</v>
      </c>
      <c r="V371" s="58">
        <v>14</v>
      </c>
      <c r="W371" s="58">
        <v>0.25</v>
      </c>
      <c r="X371" s="58">
        <v>10.199999999999999</v>
      </c>
      <c r="Y371" s="58">
        <v>11</v>
      </c>
      <c r="Z371" s="58">
        <v>1.7</v>
      </c>
      <c r="AA371" s="58">
        <v>1.1000000000000001</v>
      </c>
      <c r="AB371" s="58"/>
      <c r="AC371" s="56"/>
      <c r="AD371" s="59"/>
      <c r="AE371" s="60"/>
      <c r="AF371" s="61"/>
      <c r="AG371" s="59"/>
      <c r="AH371" s="59"/>
      <c r="AI371" s="59"/>
      <c r="AJ371" s="60"/>
      <c r="AK371" s="62"/>
      <c r="AL371" s="62"/>
      <c r="AM371" s="62"/>
      <c r="AN371" s="62"/>
      <c r="AO371" s="62"/>
      <c r="AP371" s="62"/>
      <c r="AQ371" s="63"/>
      <c r="AR371" s="62"/>
      <c r="AS371" s="62"/>
      <c r="AT371" s="63"/>
      <c r="AU371" s="59"/>
      <c r="AV371" s="59"/>
      <c r="AW371" s="59"/>
      <c r="AX371" s="59"/>
      <c r="AY371" s="59"/>
      <c r="AZ371" s="59"/>
      <c r="BA371" s="60"/>
      <c r="BB371" s="64"/>
      <c r="BC371" s="64"/>
      <c r="BD371" s="59"/>
      <c r="BE371" s="59"/>
      <c r="BF371" s="59"/>
      <c r="BG371" s="59"/>
      <c r="BH371" s="59"/>
      <c r="BI371" s="59"/>
      <c r="BJ371" s="59"/>
      <c r="BK371" s="59"/>
      <c r="BY371" s="56"/>
      <c r="BZ371" s="56"/>
      <c r="CM371" s="56"/>
      <c r="CN371" s="56"/>
      <c r="CO371" s="56"/>
      <c r="CP371"/>
      <c r="CQ371"/>
      <c r="CR371"/>
      <c r="CS371"/>
      <c r="CT371"/>
      <c r="CU371"/>
      <c r="CV371"/>
      <c r="CW371"/>
      <c r="CX371"/>
      <c r="CY371"/>
      <c r="CZ371"/>
      <c r="DA371" s="56"/>
      <c r="DB371" s="56"/>
      <c r="DC371" s="56"/>
      <c r="DD371" s="56"/>
      <c r="DE371" s="56"/>
      <c r="DF371" s="56"/>
      <c r="DG371" s="56"/>
      <c r="DH371" s="56"/>
      <c r="DI371" s="56"/>
      <c r="DJ371" s="56"/>
      <c r="DK371" s="56"/>
      <c r="DL371" s="56"/>
      <c r="DM371" s="56"/>
      <c r="DN371" s="56"/>
      <c r="DO371" s="56"/>
      <c r="DP371" s="56"/>
      <c r="DQ371" s="56"/>
      <c r="DR371" s="56"/>
      <c r="DS371" s="56"/>
      <c r="DT371" s="56"/>
      <c r="DU371" s="56"/>
      <c r="DV371" s="56"/>
      <c r="DW371" s="56"/>
      <c r="DX371" s="56"/>
      <c r="DY371" s="56"/>
      <c r="DZ371" s="56"/>
      <c r="EA371" s="56"/>
      <c r="EB371" s="56"/>
      <c r="EC371" s="56"/>
      <c r="ED371" s="56"/>
      <c r="EE371" s="56"/>
      <c r="EF371" s="56"/>
      <c r="EG371" s="56"/>
      <c r="EH371" s="56"/>
      <c r="EI371" s="56"/>
      <c r="EJ371" s="56"/>
      <c r="EK371" s="56"/>
      <c r="EL371" s="56"/>
      <c r="EX371" s="56"/>
      <c r="EY371" s="56"/>
      <c r="EZ371" s="56"/>
      <c r="FA371" s="56"/>
      <c r="FB371" s="56"/>
      <c r="FC371" s="56"/>
      <c r="FD371" s="56"/>
      <c r="FE371" s="56"/>
      <c r="FF371" s="56"/>
      <c r="FG371" s="65"/>
      <c r="FH371" s="65"/>
      <c r="FI371" s="56"/>
      <c r="FJ371" s="56"/>
      <c r="FK371" s="56"/>
      <c r="FM371" s="56"/>
      <c r="FN371" s="56"/>
      <c r="FO371" s="56"/>
      <c r="FP371" s="56"/>
      <c r="FQ371" s="56"/>
      <c r="FR371" s="56"/>
      <c r="FS371" s="56"/>
      <c r="FT371" s="56"/>
      <c r="FU371" s="56"/>
      <c r="FV371" s="56"/>
      <c r="FW371" s="56"/>
      <c r="GA371" s="66"/>
      <c r="GB371" s="66"/>
      <c r="GC371" s="56"/>
      <c r="GD371" s="56"/>
      <c r="GE371" s="66"/>
      <c r="GF371" s="56"/>
      <c r="GH371" s="56"/>
    </row>
    <row r="372" spans="1:190" s="57" customFormat="1" ht="18" customHeight="1" x14ac:dyDescent="0.3">
      <c r="A372" s="56" t="s">
        <v>1069</v>
      </c>
      <c r="B372" s="56" t="s">
        <v>1021</v>
      </c>
      <c r="C372" s="57">
        <v>800</v>
      </c>
      <c r="D372" s="57">
        <v>10</v>
      </c>
      <c r="E372" s="56">
        <f t="shared" si="5"/>
        <v>1073.1500000000001</v>
      </c>
      <c r="F372" s="58">
        <v>68.7</v>
      </c>
      <c r="G372" s="58">
        <v>0.25</v>
      </c>
      <c r="H372" s="58">
        <v>17.399999999999999</v>
      </c>
      <c r="I372" s="58">
        <v>1.95</v>
      </c>
      <c r="J372" s="58">
        <v>0.06</v>
      </c>
      <c r="K372" s="58">
        <v>0.35</v>
      </c>
      <c r="L372" s="58">
        <v>2.2599999999999998</v>
      </c>
      <c r="M372" s="58">
        <v>3.7</v>
      </c>
      <c r="N372" s="58">
        <v>2.2599999999999998</v>
      </c>
      <c r="O372" s="58"/>
      <c r="P372" s="58"/>
      <c r="Q372" s="58">
        <v>3.0699999999999932</v>
      </c>
      <c r="R372" s="56"/>
      <c r="S372" s="58">
        <v>42</v>
      </c>
      <c r="T372" s="58">
        <v>1.4</v>
      </c>
      <c r="U372" s="58">
        <v>13.2</v>
      </c>
      <c r="V372" s="58">
        <v>14.3</v>
      </c>
      <c r="W372" s="58">
        <v>0.25</v>
      </c>
      <c r="X372" s="58">
        <v>10.4</v>
      </c>
      <c r="Y372" s="58">
        <v>10.5</v>
      </c>
      <c r="Z372" s="58">
        <v>1.82</v>
      </c>
      <c r="AA372" s="58">
        <v>1.1299999999999999</v>
      </c>
      <c r="AB372" s="58"/>
      <c r="AC372" s="56"/>
      <c r="AD372" s="59"/>
      <c r="AE372" s="60"/>
      <c r="AF372" s="61"/>
      <c r="AG372" s="59"/>
      <c r="AH372" s="59"/>
      <c r="AI372" s="59"/>
      <c r="AJ372" s="60"/>
      <c r="AK372" s="62"/>
      <c r="AL372" s="62"/>
      <c r="AM372" s="62"/>
      <c r="AN372" s="62"/>
      <c r="AO372" s="62"/>
      <c r="AP372" s="62"/>
      <c r="AQ372" s="63"/>
      <c r="AR372" s="62"/>
      <c r="AS372" s="62"/>
      <c r="AT372" s="63"/>
      <c r="AU372" s="59"/>
      <c r="AV372" s="59"/>
      <c r="AW372" s="59"/>
      <c r="AX372" s="59"/>
      <c r="AY372" s="59"/>
      <c r="AZ372" s="59"/>
      <c r="BA372" s="60"/>
      <c r="BB372" s="64"/>
      <c r="BC372" s="64"/>
      <c r="BD372" s="59"/>
      <c r="BE372" s="59"/>
      <c r="BF372" s="59"/>
      <c r="BG372" s="59"/>
      <c r="BH372" s="59"/>
      <c r="BI372" s="59"/>
      <c r="BJ372" s="59"/>
      <c r="BK372" s="59"/>
      <c r="BY372" s="56"/>
      <c r="BZ372" s="56"/>
      <c r="CM372" s="56"/>
      <c r="CN372" s="56"/>
      <c r="CO372" s="56"/>
      <c r="CP372"/>
      <c r="CQ372"/>
      <c r="CR372"/>
      <c r="CS372"/>
      <c r="CT372"/>
      <c r="CU372"/>
      <c r="CV372"/>
      <c r="CW372"/>
      <c r="CX372"/>
      <c r="CY372"/>
      <c r="CZ372"/>
      <c r="DA372" s="56"/>
      <c r="DB372" s="56"/>
      <c r="DC372" s="56"/>
      <c r="DD372" s="56"/>
      <c r="DE372" s="56"/>
      <c r="DF372" s="56"/>
      <c r="DG372" s="56"/>
      <c r="DH372" s="56"/>
      <c r="DI372" s="56"/>
      <c r="DJ372" s="56"/>
      <c r="DK372" s="56"/>
      <c r="DL372" s="56"/>
      <c r="DM372" s="56"/>
      <c r="DN372" s="56"/>
      <c r="DO372" s="56"/>
      <c r="DP372" s="56"/>
      <c r="DQ372" s="56"/>
      <c r="DR372" s="56"/>
      <c r="DS372" s="56"/>
      <c r="DT372" s="56"/>
      <c r="DU372" s="56"/>
      <c r="DV372" s="56"/>
      <c r="DW372" s="56"/>
      <c r="DX372" s="56"/>
      <c r="DY372" s="56"/>
      <c r="DZ372" s="56"/>
      <c r="EA372" s="56"/>
      <c r="EB372" s="56"/>
      <c r="EC372" s="56"/>
      <c r="ED372" s="56"/>
      <c r="EE372" s="56"/>
      <c r="EF372" s="56"/>
      <c r="EG372" s="56"/>
      <c r="EH372" s="56"/>
      <c r="EI372" s="56"/>
      <c r="EJ372" s="56"/>
      <c r="EK372" s="56"/>
      <c r="EL372" s="56"/>
      <c r="EX372" s="56"/>
      <c r="EY372" s="56"/>
      <c r="EZ372" s="56"/>
      <c r="FA372" s="56"/>
      <c r="FB372" s="56"/>
      <c r="FC372" s="56"/>
      <c r="FD372" s="56"/>
      <c r="FE372" s="56"/>
      <c r="FF372" s="56"/>
      <c r="FG372" s="65"/>
      <c r="FH372" s="65"/>
      <c r="FI372" s="56"/>
      <c r="FJ372" s="56"/>
      <c r="FK372" s="56"/>
      <c r="FM372" s="56"/>
      <c r="FN372" s="56"/>
      <c r="FO372" s="56"/>
      <c r="FP372" s="56"/>
      <c r="FQ372" s="56"/>
      <c r="FR372" s="56"/>
      <c r="FS372" s="56"/>
      <c r="FT372" s="56"/>
      <c r="FU372" s="56"/>
      <c r="FV372" s="56"/>
      <c r="FW372" s="56"/>
      <c r="GA372" s="66"/>
      <c r="GB372" s="66"/>
      <c r="GC372" s="56"/>
      <c r="GD372" s="56"/>
      <c r="GE372" s="66"/>
      <c r="GF372" s="56"/>
      <c r="GH372" s="56"/>
    </row>
    <row r="373" spans="1:190" s="57" customFormat="1" ht="18" customHeight="1" x14ac:dyDescent="0.3">
      <c r="A373" s="56" t="s">
        <v>1069</v>
      </c>
      <c r="B373" s="56" t="s">
        <v>1021</v>
      </c>
      <c r="C373" s="57">
        <v>800</v>
      </c>
      <c r="D373" s="57">
        <v>10</v>
      </c>
      <c r="E373" s="56">
        <f t="shared" si="5"/>
        <v>1073.1500000000001</v>
      </c>
      <c r="F373" s="58">
        <v>68.400000000000006</v>
      </c>
      <c r="G373" s="58">
        <v>0.39</v>
      </c>
      <c r="H373" s="58">
        <v>17.2</v>
      </c>
      <c r="I373" s="58">
        <v>2.0699999999999998</v>
      </c>
      <c r="J373" s="58">
        <v>0.08</v>
      </c>
      <c r="K373" s="58">
        <v>0.54</v>
      </c>
      <c r="L373" s="58">
        <v>1.98</v>
      </c>
      <c r="M373" s="58">
        <v>3.84</v>
      </c>
      <c r="N373" s="58">
        <v>1.98</v>
      </c>
      <c r="O373" s="58"/>
      <c r="P373" s="58"/>
      <c r="Q373" s="58">
        <v>3.5199999999999818</v>
      </c>
      <c r="R373" s="56"/>
      <c r="S373" s="58">
        <v>42.2</v>
      </c>
      <c r="T373" s="58">
        <v>1.17</v>
      </c>
      <c r="U373" s="58">
        <v>13.7</v>
      </c>
      <c r="V373" s="58">
        <v>14.8</v>
      </c>
      <c r="W373" s="58">
        <v>0.24</v>
      </c>
      <c r="X373" s="58">
        <v>10.1</v>
      </c>
      <c r="Y373" s="58">
        <v>11.2</v>
      </c>
      <c r="Z373" s="58">
        <v>1.8</v>
      </c>
      <c r="AA373" s="58">
        <v>1.04</v>
      </c>
      <c r="AB373" s="58"/>
      <c r="AC373" s="56"/>
      <c r="AD373" s="59"/>
      <c r="AE373" s="60"/>
      <c r="AF373" s="61"/>
      <c r="AG373" s="59"/>
      <c r="AH373" s="59"/>
      <c r="AI373" s="59"/>
      <c r="AJ373" s="60"/>
      <c r="AK373" s="62"/>
      <c r="AL373" s="62"/>
      <c r="AM373" s="62"/>
      <c r="AN373" s="62"/>
      <c r="AO373" s="62"/>
      <c r="AP373" s="62"/>
      <c r="AQ373" s="63"/>
      <c r="AR373" s="62"/>
      <c r="AS373" s="62"/>
      <c r="AT373" s="63"/>
      <c r="AU373" s="59"/>
      <c r="AV373" s="59"/>
      <c r="AW373" s="59"/>
      <c r="AX373" s="59"/>
      <c r="AY373" s="59"/>
      <c r="AZ373" s="59"/>
      <c r="BA373" s="60"/>
      <c r="BB373" s="64"/>
      <c r="BC373" s="64"/>
      <c r="BD373" s="59"/>
      <c r="BE373" s="59"/>
      <c r="BF373" s="59"/>
      <c r="BG373" s="59"/>
      <c r="BH373" s="59"/>
      <c r="BI373" s="59"/>
      <c r="BJ373" s="59"/>
      <c r="BK373" s="59"/>
      <c r="BY373" s="56"/>
      <c r="BZ373" s="56"/>
      <c r="CM373" s="56"/>
      <c r="CN373" s="56"/>
      <c r="CO373" s="56"/>
      <c r="CP373"/>
      <c r="CQ373"/>
      <c r="CR373"/>
      <c r="CS373"/>
      <c r="CT373"/>
      <c r="CU373"/>
      <c r="CV373"/>
      <c r="CW373"/>
      <c r="CX373"/>
      <c r="CY373"/>
      <c r="CZ373"/>
      <c r="DA373" s="56"/>
      <c r="DB373" s="56"/>
      <c r="DC373" s="56"/>
      <c r="DD373" s="56"/>
      <c r="DE373" s="56"/>
      <c r="DF373" s="56"/>
      <c r="DG373" s="56"/>
      <c r="DH373" s="56"/>
      <c r="DI373" s="56"/>
      <c r="DJ373" s="56"/>
      <c r="DK373" s="56"/>
      <c r="DL373" s="56"/>
      <c r="DM373" s="56"/>
      <c r="DN373" s="56"/>
      <c r="DO373" s="56"/>
      <c r="DP373" s="56"/>
      <c r="DQ373" s="56"/>
      <c r="DR373" s="56"/>
      <c r="DS373" s="56"/>
      <c r="DT373" s="56"/>
      <c r="DU373" s="56"/>
      <c r="DV373" s="56"/>
      <c r="DW373" s="56"/>
      <c r="DX373" s="56"/>
      <c r="DY373" s="56"/>
      <c r="DZ373" s="56"/>
      <c r="EA373" s="56"/>
      <c r="EB373" s="56"/>
      <c r="EC373" s="56"/>
      <c r="ED373" s="56"/>
      <c r="EE373" s="56"/>
      <c r="EF373" s="56"/>
      <c r="EG373" s="56"/>
      <c r="EH373" s="56"/>
      <c r="EI373" s="56"/>
      <c r="EJ373" s="56"/>
      <c r="EK373" s="56"/>
      <c r="EL373" s="56"/>
      <c r="EX373" s="56"/>
      <c r="EY373" s="56"/>
      <c r="EZ373" s="56"/>
      <c r="FA373" s="56"/>
      <c r="FB373" s="56"/>
      <c r="FC373" s="56"/>
      <c r="FD373" s="56"/>
      <c r="FE373" s="56"/>
      <c r="FF373" s="56"/>
      <c r="FG373" s="65"/>
      <c r="FH373" s="65"/>
      <c r="FI373" s="56"/>
      <c r="FJ373" s="56"/>
      <c r="FK373" s="56"/>
      <c r="FM373" s="56"/>
      <c r="FN373" s="56"/>
      <c r="FO373" s="56"/>
      <c r="FP373" s="56"/>
      <c r="FQ373" s="56"/>
      <c r="FR373" s="56"/>
      <c r="FS373" s="56"/>
      <c r="FT373" s="56"/>
      <c r="FU373" s="56"/>
      <c r="FV373" s="56"/>
      <c r="FW373" s="56"/>
      <c r="GA373" s="66"/>
      <c r="GB373" s="66"/>
      <c r="GC373" s="56"/>
      <c r="GD373" s="56"/>
      <c r="GE373" s="66"/>
      <c r="GF373" s="56"/>
      <c r="GH373" s="56"/>
    </row>
    <row r="374" spans="1:190" s="74" customFormat="1" ht="18" customHeight="1" x14ac:dyDescent="0.3">
      <c r="A374" s="73" t="s">
        <v>1070</v>
      </c>
      <c r="B374" s="73" t="s">
        <v>1021</v>
      </c>
      <c r="C374" s="74">
        <v>775</v>
      </c>
      <c r="D374" s="74">
        <v>1.96</v>
      </c>
      <c r="E374" s="56">
        <f t="shared" si="5"/>
        <v>1048.1500000000001</v>
      </c>
      <c r="F374" s="74">
        <v>77.900000000000006</v>
      </c>
      <c r="G374" s="74">
        <v>0.12</v>
      </c>
      <c r="H374" s="74">
        <v>13.18</v>
      </c>
      <c r="I374" s="74">
        <v>1.29</v>
      </c>
      <c r="J374" s="74">
        <v>0.14000000000000001</v>
      </c>
      <c r="K374" s="74">
        <v>0.24</v>
      </c>
      <c r="L374" s="74">
        <v>1.49</v>
      </c>
      <c r="M374" s="74">
        <v>4.05</v>
      </c>
      <c r="N374" s="74">
        <v>1.52</v>
      </c>
      <c r="P374" s="74">
        <v>0.06</v>
      </c>
      <c r="Q374" s="74">
        <v>11.019999999999996</v>
      </c>
      <c r="R374" s="73"/>
      <c r="S374" s="74">
        <v>48.99</v>
      </c>
      <c r="T374" s="74">
        <v>0.82</v>
      </c>
      <c r="U374" s="74">
        <v>7.46</v>
      </c>
      <c r="V374" s="74">
        <v>21.24</v>
      </c>
      <c r="W374" s="74">
        <v>1.78</v>
      </c>
      <c r="X374" s="74">
        <v>13.83</v>
      </c>
      <c r="Y374" s="74">
        <v>4.59</v>
      </c>
      <c r="Z374" s="74">
        <v>1.1499999999999999</v>
      </c>
      <c r="AA374" s="74">
        <v>0.04</v>
      </c>
      <c r="AC374" s="73"/>
      <c r="AD374" s="75"/>
      <c r="AE374" s="75"/>
      <c r="AF374" s="76"/>
      <c r="AG374" s="75"/>
      <c r="AH374" s="75"/>
      <c r="AI374" s="75"/>
      <c r="AJ374" s="75"/>
      <c r="AK374" s="77"/>
      <c r="AL374" s="77"/>
      <c r="AM374" s="77"/>
      <c r="AN374" s="77"/>
      <c r="AO374" s="77"/>
      <c r="AP374" s="77"/>
      <c r="AQ374" s="77"/>
      <c r="AR374" s="77"/>
      <c r="AS374" s="77"/>
      <c r="AT374" s="77"/>
      <c r="AU374" s="75"/>
      <c r="AV374" s="75"/>
      <c r="AW374" s="75"/>
      <c r="AX374" s="75"/>
      <c r="AY374" s="75"/>
      <c r="AZ374" s="75"/>
      <c r="BA374" s="75"/>
      <c r="BB374" s="76"/>
      <c r="BC374" s="76"/>
      <c r="BD374" s="75"/>
      <c r="BE374" s="75"/>
      <c r="BF374" s="75"/>
      <c r="BG374" s="75"/>
      <c r="BH374" s="75"/>
      <c r="BI374" s="75"/>
      <c r="BJ374" s="75"/>
      <c r="BK374" s="75"/>
      <c r="BY374" s="73"/>
      <c r="BZ374" s="73"/>
      <c r="CM374" s="73"/>
      <c r="CN374" s="73"/>
      <c r="CO374" s="73"/>
      <c r="CP374" s="78"/>
      <c r="CQ374" s="78"/>
      <c r="CR374" s="78"/>
      <c r="CS374" s="78"/>
      <c r="CT374" s="78"/>
      <c r="CU374" s="78"/>
      <c r="CV374" s="78"/>
      <c r="CW374" s="78"/>
      <c r="CX374" s="78"/>
      <c r="CY374" s="78"/>
      <c r="CZ374" s="78"/>
      <c r="DA374" s="73"/>
      <c r="DB374" s="73"/>
      <c r="DC374" s="73"/>
      <c r="DD374" s="73"/>
      <c r="DE374" s="73"/>
      <c r="DF374" s="73"/>
      <c r="DG374" s="73"/>
      <c r="DH374" s="73"/>
      <c r="DI374" s="73"/>
      <c r="DJ374" s="73"/>
      <c r="DK374" s="73"/>
      <c r="DL374" s="73"/>
      <c r="DM374" s="73"/>
      <c r="DN374" s="73"/>
      <c r="DO374" s="73"/>
      <c r="DP374" s="73"/>
      <c r="DQ374" s="73"/>
      <c r="DR374" s="73"/>
      <c r="DS374" s="73"/>
      <c r="DT374" s="73"/>
      <c r="DU374" s="73"/>
      <c r="DV374" s="73"/>
      <c r="DW374" s="73"/>
      <c r="DX374" s="73"/>
      <c r="DY374" s="73"/>
      <c r="DZ374" s="73"/>
      <c r="EA374" s="73"/>
      <c r="EB374" s="73"/>
      <c r="EC374" s="73"/>
      <c r="ED374" s="73"/>
      <c r="EE374" s="73"/>
      <c r="EF374" s="73"/>
      <c r="EG374" s="73"/>
      <c r="EH374" s="73"/>
      <c r="EI374" s="73"/>
      <c r="EJ374" s="73"/>
      <c r="EK374" s="73"/>
      <c r="EL374" s="73"/>
      <c r="EX374" s="73"/>
      <c r="EY374" s="73"/>
      <c r="EZ374" s="73"/>
      <c r="FA374" s="73"/>
      <c r="FB374" s="73"/>
      <c r="FC374" s="73"/>
      <c r="FD374" s="73"/>
      <c r="FE374" s="73"/>
      <c r="FF374" s="73"/>
      <c r="FG374" s="79"/>
      <c r="FH374" s="79"/>
      <c r="FI374" s="73"/>
      <c r="FJ374" s="73"/>
      <c r="FK374" s="73"/>
      <c r="FM374" s="73"/>
      <c r="FN374" s="73"/>
      <c r="FO374" s="73"/>
      <c r="FP374" s="73"/>
      <c r="FQ374" s="73"/>
      <c r="FR374" s="73"/>
      <c r="FS374" s="73"/>
      <c r="FT374" s="73"/>
      <c r="FU374" s="73"/>
      <c r="FV374" s="73"/>
      <c r="FW374" s="73"/>
      <c r="GA374" s="80"/>
      <c r="GB374" s="80"/>
      <c r="GC374" s="73"/>
      <c r="GD374" s="73"/>
      <c r="GE374" s="80"/>
      <c r="GF374" s="73"/>
      <c r="GH374" s="73"/>
    </row>
    <row r="375" spans="1:190" s="74" customFormat="1" ht="18" customHeight="1" x14ac:dyDescent="0.3">
      <c r="A375" s="73" t="s">
        <v>1070</v>
      </c>
      <c r="B375" s="73" t="s">
        <v>1021</v>
      </c>
      <c r="C375" s="74">
        <v>775</v>
      </c>
      <c r="D375" s="74">
        <v>2.4500000000000002</v>
      </c>
      <c r="E375" s="56">
        <f t="shared" si="5"/>
        <v>1048.1500000000001</v>
      </c>
      <c r="F375" s="74">
        <v>77.819999999999993</v>
      </c>
      <c r="G375" s="74">
        <v>0.1</v>
      </c>
      <c r="H375" s="74">
        <v>13.25</v>
      </c>
      <c r="I375" s="74">
        <v>1.36</v>
      </c>
      <c r="J375" s="74">
        <v>0.13</v>
      </c>
      <c r="K375" s="74">
        <v>0.2</v>
      </c>
      <c r="L375" s="74">
        <v>1.4</v>
      </c>
      <c r="M375" s="74">
        <v>4</v>
      </c>
      <c r="N375" s="74">
        <v>1.68</v>
      </c>
      <c r="P375" s="74">
        <v>0.06</v>
      </c>
      <c r="Q375" s="74">
        <v>11.670000000000002</v>
      </c>
      <c r="R375" s="73"/>
      <c r="S375" s="74">
        <v>49.13</v>
      </c>
      <c r="T375" s="74">
        <v>0.77</v>
      </c>
      <c r="U375" s="74">
        <v>7.71</v>
      </c>
      <c r="V375" s="74">
        <v>21.62</v>
      </c>
      <c r="W375" s="74">
        <v>1.72</v>
      </c>
      <c r="X375" s="74">
        <v>12.86</v>
      </c>
      <c r="Y375" s="74">
        <v>4.91</v>
      </c>
      <c r="Z375" s="74">
        <v>1.08</v>
      </c>
      <c r="AA375" s="74">
        <v>0.06</v>
      </c>
      <c r="AC375" s="73"/>
      <c r="AD375" s="75"/>
      <c r="AE375" s="75"/>
      <c r="AF375" s="76"/>
      <c r="AG375" s="75"/>
      <c r="AH375" s="75"/>
      <c r="AI375" s="75"/>
      <c r="AJ375" s="75"/>
      <c r="AK375" s="77"/>
      <c r="AL375" s="77"/>
      <c r="AM375" s="77"/>
      <c r="AN375" s="77"/>
      <c r="AO375" s="77"/>
      <c r="AP375" s="77"/>
      <c r="AQ375" s="77"/>
      <c r="AR375" s="77"/>
      <c r="AS375" s="77"/>
      <c r="AT375" s="77"/>
      <c r="AU375" s="75"/>
      <c r="AV375" s="75"/>
      <c r="AW375" s="75"/>
      <c r="AX375" s="75"/>
      <c r="AY375" s="75"/>
      <c r="AZ375" s="75"/>
      <c r="BA375" s="75"/>
      <c r="BB375" s="76"/>
      <c r="BC375" s="76"/>
      <c r="BD375" s="75"/>
      <c r="BE375" s="75"/>
      <c r="BF375" s="75"/>
      <c r="BG375" s="75"/>
      <c r="BH375" s="75"/>
      <c r="BI375" s="75"/>
      <c r="BJ375" s="75"/>
      <c r="BK375" s="75"/>
      <c r="BY375" s="73"/>
      <c r="BZ375" s="73"/>
      <c r="CM375" s="73"/>
      <c r="CN375" s="73"/>
      <c r="CO375" s="73"/>
      <c r="CP375" s="78"/>
      <c r="CQ375" s="78"/>
      <c r="CR375" s="78"/>
      <c r="CS375" s="78"/>
      <c r="CT375" s="78"/>
      <c r="CU375" s="78"/>
      <c r="CV375" s="78"/>
      <c r="CW375" s="78"/>
      <c r="CX375" s="78"/>
      <c r="CY375" s="78"/>
      <c r="CZ375" s="78"/>
      <c r="DA375" s="73"/>
      <c r="DB375" s="73"/>
      <c r="DC375" s="73"/>
      <c r="DD375" s="73"/>
      <c r="DE375" s="73"/>
      <c r="DF375" s="73"/>
      <c r="DG375" s="73"/>
      <c r="DH375" s="73"/>
      <c r="DI375" s="73"/>
      <c r="DJ375" s="73"/>
      <c r="DK375" s="73"/>
      <c r="DL375" s="73"/>
      <c r="DM375" s="73"/>
      <c r="DN375" s="73"/>
      <c r="DO375" s="73"/>
      <c r="DP375" s="73"/>
      <c r="DQ375" s="73"/>
      <c r="DR375" s="73"/>
      <c r="DS375" s="73"/>
      <c r="DT375" s="73"/>
      <c r="DU375" s="73"/>
      <c r="DV375" s="73"/>
      <c r="DW375" s="73"/>
      <c r="DX375" s="73"/>
      <c r="DY375" s="73"/>
      <c r="DZ375" s="73"/>
      <c r="EA375" s="73"/>
      <c r="EB375" s="73"/>
      <c r="EC375" s="73"/>
      <c r="ED375" s="73"/>
      <c r="EE375" s="73"/>
      <c r="EF375" s="73"/>
      <c r="EG375" s="73"/>
      <c r="EH375" s="73"/>
      <c r="EI375" s="73"/>
      <c r="EJ375" s="73"/>
      <c r="EK375" s="73"/>
      <c r="EL375" s="73"/>
      <c r="EX375" s="73"/>
      <c r="EY375" s="73"/>
      <c r="EZ375" s="73"/>
      <c r="FA375" s="73"/>
      <c r="FB375" s="73"/>
      <c r="FC375" s="73"/>
      <c r="FD375" s="73"/>
      <c r="FE375" s="73"/>
      <c r="FF375" s="73"/>
      <c r="FG375" s="79"/>
      <c r="FH375" s="79"/>
      <c r="FI375" s="73"/>
      <c r="FJ375" s="73"/>
      <c r="FK375" s="73"/>
      <c r="FM375" s="73"/>
      <c r="FN375" s="73"/>
      <c r="FO375" s="73"/>
      <c r="FP375" s="73"/>
      <c r="FQ375" s="73"/>
      <c r="FR375" s="73"/>
      <c r="FS375" s="73"/>
      <c r="FT375" s="73"/>
      <c r="FU375" s="73"/>
      <c r="FV375" s="73"/>
      <c r="FW375" s="73"/>
      <c r="GA375" s="80"/>
      <c r="GB375" s="80"/>
      <c r="GC375" s="73"/>
      <c r="GD375" s="73"/>
      <c r="GE375" s="80"/>
      <c r="GF375" s="73"/>
      <c r="GH375" s="73"/>
    </row>
    <row r="376" spans="1:190" s="74" customFormat="1" ht="18" customHeight="1" x14ac:dyDescent="0.3">
      <c r="A376" s="73" t="s">
        <v>1070</v>
      </c>
      <c r="B376" s="73" t="s">
        <v>1021</v>
      </c>
      <c r="C376" s="74">
        <v>700</v>
      </c>
      <c r="D376" s="74">
        <v>3.92</v>
      </c>
      <c r="E376" s="56">
        <f t="shared" si="5"/>
        <v>973.15</v>
      </c>
      <c r="F376" s="74">
        <v>76.75</v>
      </c>
      <c r="G376" s="74">
        <v>0.08</v>
      </c>
      <c r="H376" s="74">
        <v>14.48</v>
      </c>
      <c r="I376" s="74">
        <v>0.79</v>
      </c>
      <c r="J376" s="74">
        <v>0.11</v>
      </c>
      <c r="K376" s="74">
        <v>0.2</v>
      </c>
      <c r="L376" s="74">
        <v>1.94</v>
      </c>
      <c r="M376" s="74">
        <v>4.3099999999999996</v>
      </c>
      <c r="N376" s="74">
        <v>1.3</v>
      </c>
      <c r="P376" s="74">
        <v>0.04</v>
      </c>
      <c r="Q376" s="74">
        <v>14.079999999999998</v>
      </c>
      <c r="R376" s="73"/>
      <c r="S376" s="74">
        <v>47.96</v>
      </c>
      <c r="T376" s="74">
        <v>0.4</v>
      </c>
      <c r="U376" s="74">
        <v>7.24</v>
      </c>
      <c r="V376" s="74">
        <v>28.22</v>
      </c>
      <c r="W376" s="74">
        <v>1.82</v>
      </c>
      <c r="X376" s="74">
        <v>9.34</v>
      </c>
      <c r="Y376" s="74">
        <v>3.83</v>
      </c>
      <c r="Z376" s="74">
        <v>1.1100000000000001</v>
      </c>
      <c r="AA376" s="74">
        <v>0.05</v>
      </c>
      <c r="AC376" s="73"/>
      <c r="AD376" s="75"/>
      <c r="AE376" s="75"/>
      <c r="AF376" s="76"/>
      <c r="AG376" s="75"/>
      <c r="AH376" s="75"/>
      <c r="AI376" s="75"/>
      <c r="AJ376" s="75"/>
      <c r="AK376" s="77"/>
      <c r="AL376" s="77"/>
      <c r="AM376" s="77"/>
      <c r="AN376" s="77"/>
      <c r="AO376" s="77"/>
      <c r="AP376" s="77"/>
      <c r="AQ376" s="77"/>
      <c r="AR376" s="77"/>
      <c r="AS376" s="77"/>
      <c r="AT376" s="77"/>
      <c r="AU376" s="75"/>
      <c r="AV376" s="75"/>
      <c r="AW376" s="75"/>
      <c r="AX376" s="75"/>
      <c r="AY376" s="75"/>
      <c r="AZ376" s="75"/>
      <c r="BA376" s="75"/>
      <c r="BB376" s="76"/>
      <c r="BC376" s="76"/>
      <c r="BD376" s="75"/>
      <c r="BE376" s="75"/>
      <c r="BF376" s="75"/>
      <c r="BG376" s="75"/>
      <c r="BH376" s="75"/>
      <c r="BI376" s="75"/>
      <c r="BJ376" s="75"/>
      <c r="BK376" s="75"/>
      <c r="BY376" s="73"/>
      <c r="BZ376" s="73"/>
      <c r="CM376" s="73"/>
      <c r="CN376" s="73"/>
      <c r="CO376" s="73"/>
      <c r="CP376" s="78"/>
      <c r="CQ376" s="78"/>
      <c r="CR376" s="78"/>
      <c r="CS376" s="78"/>
      <c r="CT376" s="78"/>
      <c r="CU376" s="78"/>
      <c r="CV376" s="78"/>
      <c r="CW376" s="78"/>
      <c r="CX376" s="78"/>
      <c r="CY376" s="78"/>
      <c r="CZ376" s="78"/>
      <c r="DA376" s="73"/>
      <c r="DB376" s="73"/>
      <c r="DC376" s="73"/>
      <c r="DD376" s="73"/>
      <c r="DE376" s="73"/>
      <c r="DF376" s="73"/>
      <c r="DG376" s="73"/>
      <c r="DH376" s="73"/>
      <c r="DI376" s="73"/>
      <c r="DJ376" s="73"/>
      <c r="DK376" s="73"/>
      <c r="DL376" s="73"/>
      <c r="DM376" s="73"/>
      <c r="DN376" s="73"/>
      <c r="DO376" s="73"/>
      <c r="DP376" s="73"/>
      <c r="DQ376" s="73"/>
      <c r="DR376" s="73"/>
      <c r="DS376" s="73"/>
      <c r="DT376" s="73"/>
      <c r="DU376" s="73"/>
      <c r="DV376" s="73"/>
      <c r="DW376" s="73"/>
      <c r="DX376" s="73"/>
      <c r="DY376" s="73"/>
      <c r="DZ376" s="73"/>
      <c r="EA376" s="73"/>
      <c r="EB376" s="73"/>
      <c r="EC376" s="73"/>
      <c r="ED376" s="73"/>
      <c r="EE376" s="73"/>
      <c r="EF376" s="73"/>
      <c r="EG376" s="73"/>
      <c r="EH376" s="73"/>
      <c r="EI376" s="73"/>
      <c r="EJ376" s="73"/>
      <c r="EK376" s="73"/>
      <c r="EL376" s="73"/>
      <c r="EX376" s="73"/>
      <c r="EY376" s="73"/>
      <c r="EZ376" s="73"/>
      <c r="FA376" s="73"/>
      <c r="FB376" s="73"/>
      <c r="FC376" s="73"/>
      <c r="FD376" s="73"/>
      <c r="FE376" s="73"/>
      <c r="FF376" s="73"/>
      <c r="FG376" s="79"/>
      <c r="FH376" s="79"/>
      <c r="FI376" s="73"/>
      <c r="FJ376" s="73"/>
      <c r="FK376" s="73"/>
      <c r="FM376" s="73"/>
      <c r="FN376" s="73"/>
      <c r="FO376" s="73"/>
      <c r="FP376" s="73"/>
      <c r="FQ376" s="73"/>
      <c r="FR376" s="73"/>
      <c r="FS376" s="73"/>
      <c r="FT376" s="73"/>
      <c r="FU376" s="73"/>
      <c r="FV376" s="73"/>
      <c r="FW376" s="73"/>
      <c r="GA376" s="80"/>
      <c r="GB376" s="80"/>
      <c r="GC376" s="73"/>
      <c r="GD376" s="73"/>
      <c r="GE376" s="80"/>
      <c r="GF376" s="73"/>
      <c r="GH376" s="73"/>
    </row>
    <row r="377" spans="1:190" s="74" customFormat="1" ht="18" customHeight="1" x14ac:dyDescent="0.3">
      <c r="A377" s="73" t="s">
        <v>1032</v>
      </c>
      <c r="B377" s="73" t="s">
        <v>1021</v>
      </c>
      <c r="C377" s="74">
        <v>940</v>
      </c>
      <c r="D377" s="74">
        <v>5</v>
      </c>
      <c r="E377" s="56">
        <f t="shared" si="5"/>
        <v>1213.1500000000001</v>
      </c>
      <c r="F377" s="74">
        <v>63.71</v>
      </c>
      <c r="G377" s="74">
        <v>0.27</v>
      </c>
      <c r="H377" s="74">
        <v>17.149999999999999</v>
      </c>
      <c r="I377" s="74">
        <v>1.73</v>
      </c>
      <c r="J377" s="74">
        <v>0.08</v>
      </c>
      <c r="K377" s="74">
        <v>0.28999999999999998</v>
      </c>
      <c r="L377" s="74">
        <v>5.19</v>
      </c>
      <c r="M377" s="74">
        <v>3.41</v>
      </c>
      <c r="N377" s="74">
        <v>0.27</v>
      </c>
      <c r="P377" s="74">
        <v>0.13</v>
      </c>
      <c r="Q377" s="74">
        <v>7.7700000000000102</v>
      </c>
      <c r="R377" s="73"/>
      <c r="S377" s="74">
        <v>45.32</v>
      </c>
      <c r="T377" s="74">
        <v>1.21</v>
      </c>
      <c r="U377" s="74">
        <v>12.88</v>
      </c>
      <c r="V377" s="74">
        <v>112.19</v>
      </c>
      <c r="W377" s="74">
        <v>0.21</v>
      </c>
      <c r="X377" s="74">
        <v>13.03</v>
      </c>
      <c r="Y377" s="74">
        <v>11.04</v>
      </c>
      <c r="Z377" s="74">
        <v>1.93</v>
      </c>
      <c r="AA377" s="74">
        <v>0.21</v>
      </c>
      <c r="AC377" s="73"/>
      <c r="AD377" s="75"/>
      <c r="AE377" s="75"/>
      <c r="AF377" s="76"/>
      <c r="AG377" s="75"/>
      <c r="AH377" s="75"/>
      <c r="AI377" s="75"/>
      <c r="AJ377" s="75"/>
      <c r="AK377" s="77"/>
      <c r="AL377" s="77"/>
      <c r="AM377" s="77"/>
      <c r="AN377" s="77"/>
      <c r="AO377" s="77"/>
      <c r="AP377" s="77"/>
      <c r="AQ377" s="77"/>
      <c r="AR377" s="77"/>
      <c r="AS377" s="77"/>
      <c r="AT377" s="77"/>
      <c r="AU377" s="75"/>
      <c r="AV377" s="75"/>
      <c r="AW377" s="75"/>
      <c r="AX377" s="75"/>
      <c r="AY377" s="75"/>
      <c r="AZ377" s="75"/>
      <c r="BA377" s="75"/>
      <c r="BB377" s="76"/>
      <c r="BC377" s="76"/>
      <c r="BD377" s="75"/>
      <c r="BE377" s="75"/>
      <c r="BF377" s="75"/>
      <c r="BG377" s="75"/>
      <c r="BH377" s="75"/>
      <c r="BI377" s="75"/>
      <c r="BJ377" s="75"/>
      <c r="BK377" s="75"/>
      <c r="BY377" s="73"/>
      <c r="BZ377" s="73"/>
      <c r="CM377" s="73"/>
      <c r="CN377" s="73"/>
      <c r="CO377" s="73"/>
      <c r="CP377" s="78"/>
      <c r="CQ377" s="78"/>
      <c r="CR377" s="78"/>
      <c r="CS377" s="78"/>
      <c r="CT377" s="78"/>
      <c r="CU377" s="78"/>
      <c r="CV377" s="78"/>
      <c r="CW377" s="78"/>
      <c r="CX377" s="78"/>
      <c r="CY377" s="78"/>
      <c r="CZ377" s="78"/>
      <c r="DA377" s="73"/>
      <c r="DB377" s="73"/>
      <c r="DC377" s="73"/>
      <c r="DD377" s="73"/>
      <c r="DE377" s="73"/>
      <c r="DF377" s="73"/>
      <c r="DG377" s="73"/>
      <c r="DH377" s="73"/>
      <c r="DI377" s="73"/>
      <c r="DJ377" s="73"/>
      <c r="DK377" s="73"/>
      <c r="DL377" s="73"/>
      <c r="DM377" s="73"/>
      <c r="DN377" s="73"/>
      <c r="DO377" s="73"/>
      <c r="DP377" s="73"/>
      <c r="DQ377" s="73"/>
      <c r="DR377" s="73"/>
      <c r="DS377" s="73"/>
      <c r="DT377" s="73"/>
      <c r="DU377" s="73"/>
      <c r="DV377" s="73"/>
      <c r="DW377" s="73"/>
      <c r="DX377" s="73"/>
      <c r="DY377" s="73"/>
      <c r="DZ377" s="73"/>
      <c r="EA377" s="73"/>
      <c r="EB377" s="73"/>
      <c r="EC377" s="73"/>
      <c r="ED377" s="73"/>
      <c r="EE377" s="73"/>
      <c r="EF377" s="73"/>
      <c r="EG377" s="73"/>
      <c r="EH377" s="73"/>
      <c r="EI377" s="73"/>
      <c r="EJ377" s="73"/>
      <c r="EK377" s="73"/>
      <c r="EL377" s="73"/>
      <c r="EX377" s="73"/>
      <c r="EY377" s="73"/>
      <c r="EZ377" s="73"/>
      <c r="FA377" s="73"/>
      <c r="FB377" s="73"/>
      <c r="FC377" s="73"/>
      <c r="FD377" s="73"/>
      <c r="FE377" s="73"/>
      <c r="FF377" s="73"/>
      <c r="FG377" s="79"/>
      <c r="FH377" s="79"/>
      <c r="FI377" s="73"/>
      <c r="FJ377" s="73"/>
      <c r="FK377" s="73"/>
      <c r="FM377" s="73"/>
      <c r="FN377" s="73"/>
      <c r="FO377" s="73"/>
      <c r="FP377" s="73"/>
      <c r="FQ377" s="73"/>
      <c r="FR377" s="73"/>
      <c r="FS377" s="73"/>
      <c r="FT377" s="73"/>
      <c r="FU377" s="73"/>
      <c r="FV377" s="73"/>
      <c r="FW377" s="73"/>
      <c r="GA377" s="80"/>
      <c r="GB377" s="80"/>
      <c r="GC377" s="73"/>
      <c r="GD377" s="73"/>
      <c r="GE377" s="80"/>
      <c r="GF377" s="73"/>
      <c r="GH377" s="73"/>
    </row>
    <row r="378" spans="1:190" s="73" customFormat="1" ht="18" customHeight="1" x14ac:dyDescent="0.3">
      <c r="A378" s="73" t="s">
        <v>1065</v>
      </c>
      <c r="B378" s="73" t="s">
        <v>1021</v>
      </c>
      <c r="C378" s="74">
        <v>1000</v>
      </c>
      <c r="D378" s="74">
        <v>10</v>
      </c>
      <c r="E378" s="56">
        <f t="shared" si="5"/>
        <v>1273.1500000000001</v>
      </c>
      <c r="F378" s="74">
        <v>42.68</v>
      </c>
      <c r="G378" s="74">
        <v>2.19</v>
      </c>
      <c r="H378" s="74">
        <v>14.15</v>
      </c>
      <c r="I378" s="74">
        <v>10.77</v>
      </c>
      <c r="J378" s="74"/>
      <c r="K378" s="74">
        <v>4.83</v>
      </c>
      <c r="L378" s="74">
        <v>9.49</v>
      </c>
      <c r="M378" s="74">
        <v>4</v>
      </c>
      <c r="N378" s="74">
        <v>1.95</v>
      </c>
      <c r="O378" s="74"/>
      <c r="P378" s="74"/>
      <c r="Q378" s="74">
        <v>8</v>
      </c>
      <c r="S378" s="74">
        <v>45.3</v>
      </c>
      <c r="T378" s="74">
        <v>2.25</v>
      </c>
      <c r="U378" s="74">
        <v>11.92</v>
      </c>
      <c r="V378" s="74">
        <v>9.2200000000000006</v>
      </c>
      <c r="W378" s="74"/>
      <c r="X378" s="74">
        <v>16.22</v>
      </c>
      <c r="Y378" s="74">
        <v>11.53</v>
      </c>
      <c r="Z378" s="74">
        <v>2.4900000000000002</v>
      </c>
      <c r="AA378" s="74">
        <v>1.2</v>
      </c>
      <c r="AB378" s="74">
        <v>0.4</v>
      </c>
      <c r="AD378" s="75"/>
      <c r="AE378" s="75"/>
      <c r="AF378" s="76"/>
      <c r="AG378" s="75"/>
      <c r="AH378" s="75"/>
      <c r="AI378" s="75"/>
      <c r="AJ378" s="75"/>
      <c r="AK378" s="77"/>
      <c r="AL378" s="77"/>
      <c r="AM378" s="77"/>
      <c r="AN378" s="77"/>
      <c r="AO378" s="77"/>
      <c r="AP378" s="77"/>
      <c r="AQ378" s="77"/>
      <c r="AR378" s="77"/>
      <c r="AS378" s="77"/>
      <c r="AT378" s="77"/>
      <c r="AU378" s="75"/>
      <c r="AV378" s="75"/>
      <c r="AW378" s="75"/>
      <c r="AX378" s="75"/>
      <c r="AY378" s="75"/>
      <c r="AZ378" s="75"/>
      <c r="BA378" s="75"/>
      <c r="BB378" s="76"/>
      <c r="BC378" s="76"/>
      <c r="BD378" s="75"/>
      <c r="BE378" s="75"/>
      <c r="BF378" s="75"/>
      <c r="BG378" s="75"/>
      <c r="BH378" s="75"/>
      <c r="BI378" s="75"/>
      <c r="BJ378" s="75"/>
      <c r="BK378" s="75"/>
      <c r="BL378" s="74"/>
      <c r="BM378" s="74"/>
      <c r="BN378" s="74"/>
      <c r="BO378" s="74"/>
      <c r="BP378" s="74"/>
      <c r="BQ378" s="74"/>
      <c r="BR378" s="74"/>
      <c r="BS378" s="74"/>
      <c r="BT378" s="74"/>
      <c r="BU378" s="74"/>
      <c r="BV378" s="74"/>
      <c r="BW378" s="74"/>
      <c r="BX378" s="74"/>
      <c r="CA378" s="74"/>
      <c r="CB378" s="74"/>
      <c r="CC378" s="74"/>
      <c r="CD378" s="74"/>
      <c r="CE378" s="74"/>
      <c r="CF378" s="74"/>
      <c r="CG378" s="74"/>
      <c r="CH378" s="74"/>
      <c r="CI378" s="74"/>
      <c r="CJ378" s="74"/>
      <c r="CK378" s="74"/>
      <c r="CL378" s="74"/>
      <c r="CP378" s="78"/>
      <c r="CQ378" s="78"/>
      <c r="CR378" s="78"/>
      <c r="CS378" s="78"/>
      <c r="CT378" s="78"/>
      <c r="CU378" s="78"/>
      <c r="CV378" s="78"/>
      <c r="CW378" s="78"/>
      <c r="CX378" s="78"/>
      <c r="CY378" s="78"/>
      <c r="CZ378" s="78"/>
      <c r="EM378" s="74"/>
      <c r="EN378" s="74"/>
      <c r="EO378" s="74"/>
      <c r="EP378" s="74"/>
      <c r="EQ378" s="74"/>
      <c r="ER378" s="74"/>
      <c r="ES378" s="74"/>
      <c r="ET378" s="74"/>
      <c r="EU378" s="74"/>
      <c r="EV378" s="74"/>
      <c r="EW378" s="74"/>
      <c r="FG378" s="79"/>
      <c r="FH378" s="79"/>
      <c r="FL378" s="74"/>
      <c r="FX378" s="74"/>
      <c r="FY378" s="74"/>
      <c r="FZ378" s="74"/>
      <c r="GA378" s="80"/>
      <c r="GB378" s="80"/>
      <c r="GE378" s="80"/>
      <c r="GG378" s="74"/>
    </row>
    <row r="379" spans="1:190" s="73" customFormat="1" ht="18" customHeight="1" x14ac:dyDescent="0.3">
      <c r="A379" s="73" t="s">
        <v>1065</v>
      </c>
      <c r="B379" s="73" t="s">
        <v>1021</v>
      </c>
      <c r="C379" s="74">
        <v>1025</v>
      </c>
      <c r="D379" s="74">
        <v>20</v>
      </c>
      <c r="E379" s="56">
        <f t="shared" si="5"/>
        <v>1298.1500000000001</v>
      </c>
      <c r="F379" s="74">
        <v>37.94</v>
      </c>
      <c r="G379" s="74">
        <v>2.0699999999999998</v>
      </c>
      <c r="H379" s="74">
        <v>13.11</v>
      </c>
      <c r="I379" s="74">
        <v>8.64</v>
      </c>
      <c r="J379" s="74"/>
      <c r="K379" s="74">
        <v>5.0199999999999996</v>
      </c>
      <c r="L379" s="74">
        <v>7.1</v>
      </c>
      <c r="M379" s="74">
        <v>5.2</v>
      </c>
      <c r="N379" s="74">
        <v>2.6</v>
      </c>
      <c r="O379" s="74"/>
      <c r="P379" s="74"/>
      <c r="Q379" s="74">
        <v>10</v>
      </c>
      <c r="S379" s="74">
        <v>42.37</v>
      </c>
      <c r="T379" s="74">
        <v>2.2400000000000002</v>
      </c>
      <c r="U379" s="74">
        <v>13.34</v>
      </c>
      <c r="V379" s="74">
        <v>7.76</v>
      </c>
      <c r="W379" s="74"/>
      <c r="X379" s="74">
        <v>14.79</v>
      </c>
      <c r="Y379" s="74">
        <v>11.03</v>
      </c>
      <c r="Z379" s="74">
        <v>2.2599999999999998</v>
      </c>
      <c r="AA379" s="74">
        <v>1.71</v>
      </c>
      <c r="AB379" s="74">
        <v>0.26</v>
      </c>
      <c r="AD379" s="75"/>
      <c r="AE379" s="75"/>
      <c r="AF379" s="76"/>
      <c r="AG379" s="75"/>
      <c r="AH379" s="75"/>
      <c r="AI379" s="75"/>
      <c r="AJ379" s="75"/>
      <c r="AK379" s="77"/>
      <c r="AL379" s="77"/>
      <c r="AM379" s="77"/>
      <c r="AN379" s="77"/>
      <c r="AO379" s="77"/>
      <c r="AP379" s="77"/>
      <c r="AQ379" s="77"/>
      <c r="AR379" s="77"/>
      <c r="AS379" s="77"/>
      <c r="AT379" s="77"/>
      <c r="AU379" s="75"/>
      <c r="AV379" s="75"/>
      <c r="AW379" s="75"/>
      <c r="AX379" s="75"/>
      <c r="AY379" s="75"/>
      <c r="AZ379" s="75"/>
      <c r="BA379" s="75"/>
      <c r="BB379" s="76"/>
      <c r="BC379" s="76"/>
      <c r="BD379" s="75"/>
      <c r="BE379" s="75"/>
      <c r="BF379" s="75"/>
      <c r="BG379" s="75"/>
      <c r="BH379" s="75"/>
      <c r="BI379" s="75"/>
      <c r="BJ379" s="75"/>
      <c r="BK379" s="75"/>
      <c r="BL379" s="74"/>
      <c r="BM379" s="74"/>
      <c r="BN379" s="74"/>
      <c r="BO379" s="74"/>
      <c r="BP379" s="74"/>
      <c r="BQ379" s="74"/>
      <c r="BR379" s="74"/>
      <c r="BS379" s="74"/>
      <c r="BT379" s="74"/>
      <c r="BU379" s="74"/>
      <c r="BV379" s="74"/>
      <c r="BW379" s="74"/>
      <c r="BX379" s="74"/>
      <c r="CA379" s="74"/>
      <c r="CB379" s="74"/>
      <c r="CC379" s="74"/>
      <c r="CD379" s="74"/>
      <c r="CE379" s="74"/>
      <c r="CF379" s="74"/>
      <c r="CG379" s="74"/>
      <c r="CH379" s="74"/>
      <c r="CI379" s="74"/>
      <c r="CJ379" s="74"/>
      <c r="CK379" s="74"/>
      <c r="CL379" s="74"/>
      <c r="CP379" s="78"/>
      <c r="CQ379" s="78"/>
      <c r="CR379" s="78"/>
      <c r="CS379" s="78"/>
      <c r="CT379" s="78"/>
      <c r="CU379" s="78"/>
      <c r="CV379" s="78"/>
      <c r="CW379" s="78"/>
      <c r="CX379" s="78"/>
      <c r="CY379" s="78"/>
      <c r="CZ379" s="78"/>
      <c r="EM379" s="74"/>
      <c r="EN379" s="74"/>
      <c r="EO379" s="74"/>
      <c r="EP379" s="74"/>
      <c r="EQ379" s="74"/>
      <c r="ER379" s="74"/>
      <c r="ES379" s="74"/>
      <c r="ET379" s="74"/>
      <c r="EU379" s="74"/>
      <c r="EV379" s="74"/>
      <c r="EW379" s="74"/>
      <c r="FG379" s="79"/>
      <c r="FH379" s="79"/>
      <c r="FL379" s="74"/>
      <c r="FX379" s="74"/>
      <c r="FY379" s="74"/>
      <c r="FZ379" s="74"/>
      <c r="GA379" s="80"/>
      <c r="GB379" s="80"/>
      <c r="GE379" s="80"/>
      <c r="GG379" s="74"/>
    </row>
    <row r="380" spans="1:190" s="73" customFormat="1" ht="18" customHeight="1" x14ac:dyDescent="0.3">
      <c r="A380" s="73" t="s">
        <v>1065</v>
      </c>
      <c r="B380" s="73" t="s">
        <v>1021</v>
      </c>
      <c r="C380" s="74">
        <v>1000</v>
      </c>
      <c r="D380" s="74">
        <v>20</v>
      </c>
      <c r="E380" s="56">
        <f t="shared" si="5"/>
        <v>1273.1500000000001</v>
      </c>
      <c r="F380" s="74">
        <v>38.97</v>
      </c>
      <c r="G380" s="74">
        <v>2.12</v>
      </c>
      <c r="H380" s="74">
        <v>13.08</v>
      </c>
      <c r="I380" s="74">
        <v>8.7200000000000006</v>
      </c>
      <c r="J380" s="74"/>
      <c r="K380" s="74">
        <v>4.93</v>
      </c>
      <c r="L380" s="74">
        <v>7.89</v>
      </c>
      <c r="M380" s="74">
        <v>3.9</v>
      </c>
      <c r="N380" s="74">
        <v>1.8</v>
      </c>
      <c r="O380" s="74"/>
      <c r="P380" s="74"/>
      <c r="Q380" s="74">
        <v>10</v>
      </c>
      <c r="S380" s="74">
        <v>42.95</v>
      </c>
      <c r="T380" s="74">
        <v>2.11</v>
      </c>
      <c r="U380" s="74">
        <v>13.17</v>
      </c>
      <c r="V380" s="74">
        <v>8.1300000000000008</v>
      </c>
      <c r="W380" s="74"/>
      <c r="X380" s="74">
        <v>15.07</v>
      </c>
      <c r="Y380" s="74">
        <v>10.73</v>
      </c>
      <c r="Z380" s="74">
        <v>2.15</v>
      </c>
      <c r="AA380" s="74">
        <v>1.76</v>
      </c>
      <c r="AB380" s="74">
        <v>0.46</v>
      </c>
      <c r="AD380" s="75"/>
      <c r="AE380" s="75"/>
      <c r="AF380" s="76"/>
      <c r="AG380" s="75"/>
      <c r="AH380" s="75"/>
      <c r="AI380" s="75"/>
      <c r="AJ380" s="75"/>
      <c r="AK380" s="77"/>
      <c r="AL380" s="77"/>
      <c r="AM380" s="77"/>
      <c r="AN380" s="77"/>
      <c r="AO380" s="77"/>
      <c r="AP380" s="77"/>
      <c r="AQ380" s="77"/>
      <c r="AR380" s="77"/>
      <c r="AS380" s="77"/>
      <c r="AT380" s="77"/>
      <c r="AU380" s="75"/>
      <c r="AV380" s="75"/>
      <c r="AW380" s="75"/>
      <c r="AX380" s="75"/>
      <c r="AY380" s="75"/>
      <c r="AZ380" s="75"/>
      <c r="BA380" s="75"/>
      <c r="BB380" s="76"/>
      <c r="BC380" s="76"/>
      <c r="BD380" s="75"/>
      <c r="BE380" s="75"/>
      <c r="BF380" s="75"/>
      <c r="BG380" s="75"/>
      <c r="BH380" s="75"/>
      <c r="BI380" s="75"/>
      <c r="BJ380" s="75"/>
      <c r="BK380" s="75"/>
      <c r="BL380" s="74"/>
      <c r="BM380" s="74"/>
      <c r="BN380" s="74"/>
      <c r="BO380" s="74"/>
      <c r="BP380" s="74"/>
      <c r="BQ380" s="74"/>
      <c r="BR380" s="74"/>
      <c r="BS380" s="74"/>
      <c r="BT380" s="74"/>
      <c r="BU380" s="74"/>
      <c r="BV380" s="74"/>
      <c r="BW380" s="74"/>
      <c r="BX380" s="74"/>
      <c r="CA380" s="74"/>
      <c r="CB380" s="74"/>
      <c r="CC380" s="74"/>
      <c r="CD380" s="74"/>
      <c r="CE380" s="74"/>
      <c r="CF380" s="74"/>
      <c r="CG380" s="74"/>
      <c r="CH380" s="74"/>
      <c r="CI380" s="74"/>
      <c r="CJ380" s="74"/>
      <c r="CK380" s="74"/>
      <c r="CL380" s="74"/>
      <c r="CP380" s="78"/>
      <c r="CQ380" s="78"/>
      <c r="CR380" s="78"/>
      <c r="CS380" s="78"/>
      <c r="CT380" s="78"/>
      <c r="CU380" s="78"/>
      <c r="CV380" s="78"/>
      <c r="CW380" s="78"/>
      <c r="CX380" s="78"/>
      <c r="CY380" s="78"/>
      <c r="CZ380" s="78"/>
      <c r="EM380" s="74"/>
      <c r="EN380" s="74"/>
      <c r="EO380" s="74"/>
      <c r="EP380" s="74"/>
      <c r="EQ380" s="74"/>
      <c r="ER380" s="74"/>
      <c r="ES380" s="74"/>
      <c r="ET380" s="74"/>
      <c r="EU380" s="74"/>
      <c r="EV380" s="74"/>
      <c r="EW380" s="74"/>
      <c r="FG380" s="79"/>
      <c r="FH380" s="79"/>
      <c r="FL380" s="74"/>
      <c r="FX380" s="74"/>
      <c r="FY380" s="74"/>
      <c r="FZ380" s="74"/>
      <c r="GA380" s="80"/>
      <c r="GB380" s="80"/>
      <c r="GE380" s="80"/>
      <c r="GG380" s="74"/>
    </row>
    <row r="381" spans="1:190" s="81" customFormat="1" ht="18" customHeight="1" x14ac:dyDescent="0.3">
      <c r="A381" s="81" t="s">
        <v>1071</v>
      </c>
      <c r="B381" s="81" t="s">
        <v>1021</v>
      </c>
      <c r="C381" s="82">
        <v>680</v>
      </c>
      <c r="D381" s="82">
        <v>1.5</v>
      </c>
      <c r="E381" s="56">
        <f t="shared" si="5"/>
        <v>953.15</v>
      </c>
      <c r="F381" s="82">
        <v>74.722999999999999</v>
      </c>
      <c r="G381" s="82">
        <v>0.26</v>
      </c>
      <c r="H381" s="82">
        <v>10.58</v>
      </c>
      <c r="I381" s="82">
        <v>5.26</v>
      </c>
      <c r="J381" s="82">
        <v>0.14000000000000001</v>
      </c>
      <c r="K381" s="82">
        <v>0.02</v>
      </c>
      <c r="L381" s="82">
        <v>0.09</v>
      </c>
      <c r="M381" s="82">
        <v>4.8499999999999996</v>
      </c>
      <c r="N381" s="82">
        <v>4.08</v>
      </c>
      <c r="O381" s="82"/>
      <c r="P381" s="82"/>
      <c r="Q381" s="82">
        <v>5.09</v>
      </c>
      <c r="S381" s="82">
        <v>47.45</v>
      </c>
      <c r="T381" s="82">
        <v>1.85</v>
      </c>
      <c r="U381" s="82">
        <v>1.8</v>
      </c>
      <c r="V381" s="82">
        <v>30.2</v>
      </c>
      <c r="W381" s="82">
        <v>1.2</v>
      </c>
      <c r="X381" s="82">
        <v>1.53</v>
      </c>
      <c r="Y381" s="82">
        <v>3.75</v>
      </c>
      <c r="Z381" s="82">
        <v>5.78</v>
      </c>
      <c r="AA381" s="82">
        <v>1.17</v>
      </c>
      <c r="AB381" s="82"/>
      <c r="AD381" s="83"/>
      <c r="AE381" s="83"/>
      <c r="AF381" s="84"/>
      <c r="AG381" s="83"/>
      <c r="AH381" s="83"/>
      <c r="AI381" s="83"/>
      <c r="AJ381" s="83"/>
      <c r="AK381" s="85"/>
      <c r="AL381" s="85"/>
      <c r="AM381" s="85"/>
      <c r="AN381" s="85"/>
      <c r="AO381" s="85"/>
      <c r="AP381" s="85"/>
      <c r="AQ381" s="85"/>
      <c r="AR381" s="85"/>
      <c r="AS381" s="85"/>
      <c r="AT381" s="85"/>
      <c r="AU381" s="83"/>
      <c r="AV381" s="83"/>
      <c r="AW381" s="83"/>
      <c r="AX381" s="83"/>
      <c r="AY381" s="83"/>
      <c r="AZ381" s="83"/>
      <c r="BA381" s="83"/>
      <c r="BB381" s="84"/>
      <c r="BC381" s="84"/>
      <c r="BD381" s="83"/>
      <c r="BE381" s="83"/>
      <c r="BF381" s="83"/>
      <c r="BG381" s="83"/>
      <c r="BH381" s="83"/>
      <c r="BI381" s="83"/>
      <c r="BJ381" s="83"/>
      <c r="BK381" s="83"/>
      <c r="BL381" s="82"/>
      <c r="BM381" s="82"/>
      <c r="BN381" s="82"/>
      <c r="BO381" s="82"/>
      <c r="BP381" s="82"/>
      <c r="BQ381" s="82"/>
      <c r="BR381" s="82"/>
      <c r="BS381" s="82"/>
      <c r="BT381" s="82"/>
      <c r="BU381" s="82"/>
      <c r="BV381" s="82"/>
      <c r="BW381" s="82"/>
      <c r="BX381" s="82"/>
      <c r="CA381" s="82"/>
      <c r="CB381" s="82"/>
      <c r="CC381" s="82"/>
      <c r="CD381" s="82"/>
      <c r="CE381" s="82"/>
      <c r="CF381" s="82"/>
      <c r="CG381" s="82"/>
      <c r="CH381" s="82"/>
      <c r="CI381" s="82"/>
      <c r="CJ381" s="82"/>
      <c r="CK381" s="82"/>
      <c r="CL381" s="82"/>
      <c r="CP381" s="86"/>
      <c r="CQ381" s="86"/>
      <c r="CR381" s="86"/>
      <c r="CS381" s="86"/>
      <c r="CT381" s="86"/>
      <c r="CU381" s="86"/>
      <c r="CV381" s="86"/>
      <c r="CW381" s="86"/>
      <c r="CX381" s="86"/>
      <c r="CY381" s="86"/>
      <c r="CZ381" s="86"/>
      <c r="EM381" s="82"/>
      <c r="EN381" s="82"/>
      <c r="EO381" s="82"/>
      <c r="EP381" s="82"/>
      <c r="EQ381" s="82"/>
      <c r="ER381" s="82"/>
      <c r="ES381" s="82"/>
      <c r="ET381" s="82"/>
      <c r="EU381" s="82"/>
      <c r="EV381" s="82"/>
      <c r="EW381" s="82"/>
      <c r="FG381" s="87"/>
      <c r="FH381" s="87"/>
      <c r="FL381" s="82"/>
      <c r="FX381" s="82"/>
      <c r="FY381" s="82"/>
      <c r="FZ381" s="82"/>
      <c r="GA381" s="88"/>
      <c r="GB381" s="88"/>
      <c r="GE381" s="88"/>
      <c r="GG381" s="82"/>
    </row>
    <row r="382" spans="1:190" s="81" customFormat="1" ht="18" customHeight="1" x14ac:dyDescent="0.3">
      <c r="A382" s="81" t="s">
        <v>1071</v>
      </c>
      <c r="B382" s="81" t="s">
        <v>1021</v>
      </c>
      <c r="C382" s="82">
        <v>680</v>
      </c>
      <c r="D382" s="82">
        <v>1.5</v>
      </c>
      <c r="E382" s="56">
        <f t="shared" si="5"/>
        <v>953.15</v>
      </c>
      <c r="F382" s="82">
        <v>75.56</v>
      </c>
      <c r="G382" s="82">
        <v>0.28000000000000003</v>
      </c>
      <c r="H382" s="82">
        <v>9.51</v>
      </c>
      <c r="I382" s="82">
        <v>5.86</v>
      </c>
      <c r="J382" s="82">
        <v>0.21</v>
      </c>
      <c r="K382" s="82">
        <v>0.02</v>
      </c>
      <c r="L382" s="82">
        <v>0.13</v>
      </c>
      <c r="M382" s="82">
        <v>4.37</v>
      </c>
      <c r="N382" s="82">
        <v>4.07</v>
      </c>
      <c r="O382" s="82"/>
      <c r="P382" s="82"/>
      <c r="Q382" s="82">
        <v>4.6100000000000003</v>
      </c>
      <c r="S382" s="82">
        <v>48.59</v>
      </c>
      <c r="T382" s="82">
        <v>1.43</v>
      </c>
      <c r="U382" s="82">
        <v>1.44</v>
      </c>
      <c r="V382" s="82">
        <v>30.55</v>
      </c>
      <c r="W382" s="82">
        <v>1.32</v>
      </c>
      <c r="X382" s="82">
        <v>1.49</v>
      </c>
      <c r="Y382" s="82">
        <v>2.3199999999999998</v>
      </c>
      <c r="Z382" s="82">
        <v>6.18</v>
      </c>
      <c r="AA382" s="82">
        <v>1.1599999999999999</v>
      </c>
      <c r="AB382" s="82"/>
      <c r="AD382" s="83"/>
      <c r="AE382" s="83"/>
      <c r="AF382" s="84"/>
      <c r="AG382" s="83"/>
      <c r="AH382" s="83"/>
      <c r="AI382" s="83"/>
      <c r="AJ382" s="83"/>
      <c r="AK382" s="85"/>
      <c r="AL382" s="85"/>
      <c r="AM382" s="85"/>
      <c r="AN382" s="85"/>
      <c r="AO382" s="85"/>
      <c r="AP382" s="85"/>
      <c r="AQ382" s="85"/>
      <c r="AR382" s="85"/>
      <c r="AS382" s="85"/>
      <c r="AT382" s="85"/>
      <c r="AU382" s="83"/>
      <c r="AV382" s="83"/>
      <c r="AW382" s="83"/>
      <c r="AX382" s="83"/>
      <c r="AY382" s="83"/>
      <c r="AZ382" s="83"/>
      <c r="BA382" s="83"/>
      <c r="BB382" s="84"/>
      <c r="BC382" s="84"/>
      <c r="BD382" s="83"/>
      <c r="BE382" s="83"/>
      <c r="BF382" s="83"/>
      <c r="BG382" s="83"/>
      <c r="BH382" s="83"/>
      <c r="BI382" s="83"/>
      <c r="BJ382" s="83"/>
      <c r="BK382" s="83"/>
      <c r="BL382" s="82"/>
      <c r="BM382" s="82"/>
      <c r="BN382" s="82"/>
      <c r="BO382" s="82"/>
      <c r="BP382" s="82"/>
      <c r="BQ382" s="82"/>
      <c r="BR382" s="82"/>
      <c r="BS382" s="82"/>
      <c r="BT382" s="82"/>
      <c r="BU382" s="82"/>
      <c r="BV382" s="82"/>
      <c r="BW382" s="82"/>
      <c r="BX382" s="82"/>
      <c r="CA382" s="82"/>
      <c r="CB382" s="82"/>
      <c r="CC382" s="82"/>
      <c r="CD382" s="82"/>
      <c r="CE382" s="82"/>
      <c r="CF382" s="82"/>
      <c r="CG382" s="82"/>
      <c r="CH382" s="82"/>
      <c r="CI382" s="82"/>
      <c r="CJ382" s="82"/>
      <c r="CK382" s="82"/>
      <c r="CL382" s="82"/>
      <c r="CP382" s="86"/>
      <c r="CQ382" s="86"/>
      <c r="CR382" s="86"/>
      <c r="CS382" s="86"/>
      <c r="CT382" s="86"/>
      <c r="CU382" s="86"/>
      <c r="CV382" s="86"/>
      <c r="CW382" s="86"/>
      <c r="CX382" s="86"/>
      <c r="CY382" s="86"/>
      <c r="CZ382" s="86"/>
      <c r="EM382" s="82"/>
      <c r="EN382" s="82"/>
      <c r="EO382" s="82"/>
      <c r="EP382" s="82"/>
      <c r="EQ382" s="82"/>
      <c r="ER382" s="82"/>
      <c r="ES382" s="82"/>
      <c r="ET382" s="82"/>
      <c r="EU382" s="82"/>
      <c r="EV382" s="82"/>
      <c r="EW382" s="82"/>
      <c r="FG382" s="87"/>
      <c r="FH382" s="87"/>
      <c r="FL382" s="82"/>
      <c r="FX382" s="82"/>
      <c r="FY382" s="82"/>
      <c r="FZ382" s="82"/>
      <c r="GA382" s="88"/>
      <c r="GB382" s="88"/>
      <c r="GE382" s="88"/>
      <c r="GG382" s="82"/>
    </row>
    <row r="383" spans="1:190" s="81" customFormat="1" ht="18" customHeight="1" x14ac:dyDescent="0.3">
      <c r="A383" s="81" t="s">
        <v>1071</v>
      </c>
      <c r="B383" s="81" t="s">
        <v>1021</v>
      </c>
      <c r="C383" s="82">
        <v>680</v>
      </c>
      <c r="D383" s="82">
        <v>1.5</v>
      </c>
      <c r="E383" s="56">
        <f t="shared" si="5"/>
        <v>953.15</v>
      </c>
      <c r="F383" s="82">
        <v>76.05</v>
      </c>
      <c r="G383" s="82">
        <v>0.34</v>
      </c>
      <c r="H383" s="82">
        <v>8.35</v>
      </c>
      <c r="I383" s="82">
        <v>6.27</v>
      </c>
      <c r="J383" s="82">
        <v>0.21</v>
      </c>
      <c r="K383" s="82">
        <v>0.01</v>
      </c>
      <c r="L383" s="82">
        <v>0.18</v>
      </c>
      <c r="M383" s="82">
        <v>4.51</v>
      </c>
      <c r="N383" s="82">
        <v>4.0999999999999996</v>
      </c>
      <c r="O383" s="82"/>
      <c r="P383" s="82"/>
      <c r="Q383" s="82">
        <v>3.68</v>
      </c>
      <c r="S383" s="82">
        <v>47.74</v>
      </c>
      <c r="T383" s="82">
        <v>1.89</v>
      </c>
      <c r="U383" s="82">
        <v>0.84</v>
      </c>
      <c r="V383" s="82">
        <v>31.22</v>
      </c>
      <c r="W383" s="82">
        <v>1.35</v>
      </c>
      <c r="X383" s="82">
        <v>1.48</v>
      </c>
      <c r="Y383" s="82">
        <v>2.72</v>
      </c>
      <c r="Z383" s="82">
        <v>6.23</v>
      </c>
      <c r="AA383" s="82">
        <v>1</v>
      </c>
      <c r="AB383" s="82"/>
      <c r="AD383" s="83"/>
      <c r="AE383" s="83"/>
      <c r="AF383" s="84"/>
      <c r="AG383" s="83"/>
      <c r="AH383" s="83"/>
      <c r="AI383" s="83"/>
      <c r="AJ383" s="83"/>
      <c r="AK383" s="85"/>
      <c r="AL383" s="85"/>
      <c r="AM383" s="85"/>
      <c r="AN383" s="85"/>
      <c r="AO383" s="85"/>
      <c r="AP383" s="85"/>
      <c r="AQ383" s="85"/>
      <c r="AR383" s="85"/>
      <c r="AS383" s="85"/>
      <c r="AT383" s="85"/>
      <c r="AU383" s="83"/>
      <c r="AV383" s="83"/>
      <c r="AW383" s="83"/>
      <c r="AX383" s="83"/>
      <c r="AY383" s="83"/>
      <c r="AZ383" s="83"/>
      <c r="BA383" s="83"/>
      <c r="BB383" s="84"/>
      <c r="BC383" s="84"/>
      <c r="BD383" s="83"/>
      <c r="BE383" s="83"/>
      <c r="BF383" s="83"/>
      <c r="BG383" s="83"/>
      <c r="BH383" s="83"/>
      <c r="BI383" s="83"/>
      <c r="BJ383" s="83"/>
      <c r="BK383" s="83"/>
      <c r="BL383" s="82"/>
      <c r="BM383" s="82"/>
      <c r="BN383" s="82"/>
      <c r="BO383" s="82"/>
      <c r="BP383" s="82"/>
      <c r="BQ383" s="82"/>
      <c r="BR383" s="82"/>
      <c r="BS383" s="82"/>
      <c r="BT383" s="82"/>
      <c r="BU383" s="82"/>
      <c r="BV383" s="82"/>
      <c r="BW383" s="82"/>
      <c r="BX383" s="82"/>
      <c r="CA383" s="82"/>
      <c r="CB383" s="82"/>
      <c r="CC383" s="82"/>
      <c r="CD383" s="82"/>
      <c r="CE383" s="82"/>
      <c r="CF383" s="82"/>
      <c r="CG383" s="82"/>
      <c r="CH383" s="82"/>
      <c r="CI383" s="82"/>
      <c r="CJ383" s="82"/>
      <c r="CK383" s="82"/>
      <c r="CL383" s="82"/>
      <c r="CP383" s="86"/>
      <c r="CQ383" s="86"/>
      <c r="CR383" s="86"/>
      <c r="CS383" s="86"/>
      <c r="CT383" s="86"/>
      <c r="CU383" s="86"/>
      <c r="CV383" s="86"/>
      <c r="CW383" s="86"/>
      <c r="CX383" s="86"/>
      <c r="CY383" s="86"/>
      <c r="CZ383" s="86"/>
      <c r="EM383" s="82"/>
      <c r="EN383" s="82"/>
      <c r="EO383" s="82"/>
      <c r="EP383" s="82"/>
      <c r="EQ383" s="82"/>
      <c r="ER383" s="82"/>
      <c r="ES383" s="82"/>
      <c r="ET383" s="82"/>
      <c r="EU383" s="82"/>
      <c r="EV383" s="82"/>
      <c r="EW383" s="82"/>
      <c r="FG383" s="87"/>
      <c r="FH383" s="87"/>
      <c r="FL383" s="82"/>
      <c r="FX383" s="82"/>
      <c r="FY383" s="82"/>
      <c r="FZ383" s="82"/>
      <c r="GA383" s="88"/>
      <c r="GB383" s="88"/>
      <c r="GE383" s="88"/>
      <c r="GG383" s="82"/>
    </row>
    <row r="384" spans="1:190" s="81" customFormat="1" ht="18" customHeight="1" x14ac:dyDescent="0.3">
      <c r="A384" s="81" t="s">
        <v>1071</v>
      </c>
      <c r="B384" s="81" t="s">
        <v>1021</v>
      </c>
      <c r="C384" s="82">
        <v>680</v>
      </c>
      <c r="D384" s="82">
        <v>1.5</v>
      </c>
      <c r="E384" s="56">
        <f t="shared" si="5"/>
        <v>953.15</v>
      </c>
      <c r="F384" s="82">
        <v>73.61</v>
      </c>
      <c r="G384" s="82">
        <v>0.32</v>
      </c>
      <c r="H384" s="82">
        <v>8.82</v>
      </c>
      <c r="I384" s="82">
        <v>6.54</v>
      </c>
      <c r="J384" s="82">
        <v>0.51</v>
      </c>
      <c r="K384" s="82">
        <v>0</v>
      </c>
      <c r="L384" s="82">
        <v>0.15</v>
      </c>
      <c r="M384" s="82">
        <v>5.27</v>
      </c>
      <c r="N384" s="82">
        <v>4.7699999999999996</v>
      </c>
      <c r="O384" s="82"/>
      <c r="P384" s="82"/>
      <c r="Q384" s="82">
        <v>3.61</v>
      </c>
      <c r="S384" s="82">
        <v>47.87</v>
      </c>
      <c r="T384" s="82">
        <v>2.21</v>
      </c>
      <c r="U384" s="82">
        <v>0.67</v>
      </c>
      <c r="V384" s="82">
        <v>31.25</v>
      </c>
      <c r="W384" s="82">
        <v>1.4</v>
      </c>
      <c r="X384" s="82">
        <v>1.1399999999999999</v>
      </c>
      <c r="Y384" s="82">
        <v>2.2999999999999998</v>
      </c>
      <c r="Z384" s="82">
        <v>6.94</v>
      </c>
      <c r="AA384" s="82">
        <v>1.21</v>
      </c>
      <c r="AB384" s="82"/>
      <c r="AD384" s="83"/>
      <c r="AE384" s="83"/>
      <c r="AF384" s="84"/>
      <c r="AG384" s="83"/>
      <c r="AH384" s="83"/>
      <c r="AI384" s="83"/>
      <c r="AJ384" s="83"/>
      <c r="AK384" s="85"/>
      <c r="AL384" s="85"/>
      <c r="AM384" s="85"/>
      <c r="AN384" s="85"/>
      <c r="AO384" s="85"/>
      <c r="AP384" s="85"/>
      <c r="AQ384" s="85"/>
      <c r="AR384" s="85"/>
      <c r="AS384" s="85"/>
      <c r="AT384" s="85"/>
      <c r="AU384" s="83"/>
      <c r="AV384" s="83"/>
      <c r="AW384" s="83"/>
      <c r="AX384" s="83"/>
      <c r="AY384" s="83"/>
      <c r="AZ384" s="83"/>
      <c r="BA384" s="83"/>
      <c r="BB384" s="84"/>
      <c r="BC384" s="84"/>
      <c r="BD384" s="83"/>
      <c r="BE384" s="83"/>
      <c r="BF384" s="83"/>
      <c r="BG384" s="83"/>
      <c r="BH384" s="83"/>
      <c r="BI384" s="83"/>
      <c r="BJ384" s="83"/>
      <c r="BK384" s="83"/>
      <c r="BL384" s="82"/>
      <c r="BM384" s="82"/>
      <c r="BN384" s="82"/>
      <c r="BO384" s="82"/>
      <c r="BP384" s="82"/>
      <c r="BQ384" s="82"/>
      <c r="BR384" s="82"/>
      <c r="BS384" s="82"/>
      <c r="BT384" s="82"/>
      <c r="BU384" s="82"/>
      <c r="BV384" s="82"/>
      <c r="BW384" s="82"/>
      <c r="BX384" s="82"/>
      <c r="CA384" s="82"/>
      <c r="CB384" s="82"/>
      <c r="CC384" s="82"/>
      <c r="CD384" s="82"/>
      <c r="CE384" s="82"/>
      <c r="CF384" s="82"/>
      <c r="CG384" s="82"/>
      <c r="CH384" s="82"/>
      <c r="CI384" s="82"/>
      <c r="CJ384" s="82"/>
      <c r="CK384" s="82"/>
      <c r="CL384" s="82"/>
      <c r="CP384" s="86"/>
      <c r="CQ384" s="86"/>
      <c r="CR384" s="86"/>
      <c r="CS384" s="86"/>
      <c r="CT384" s="86"/>
      <c r="CU384" s="86"/>
      <c r="CV384" s="86"/>
      <c r="CW384" s="86"/>
      <c r="CX384" s="86"/>
      <c r="CY384" s="86"/>
      <c r="CZ384" s="86"/>
      <c r="EM384" s="82"/>
      <c r="EN384" s="82"/>
      <c r="EO384" s="82"/>
      <c r="EP384" s="82"/>
      <c r="EQ384" s="82"/>
      <c r="ER384" s="82"/>
      <c r="ES384" s="82"/>
      <c r="ET384" s="82"/>
      <c r="EU384" s="82"/>
      <c r="EV384" s="82"/>
      <c r="EW384" s="82"/>
      <c r="FG384" s="87"/>
      <c r="FH384" s="87"/>
      <c r="FL384" s="82"/>
      <c r="FX384" s="82"/>
      <c r="FY384" s="82"/>
      <c r="FZ384" s="82"/>
      <c r="GA384" s="88"/>
      <c r="GB384" s="88"/>
      <c r="GE384" s="88"/>
      <c r="GG384" s="82"/>
    </row>
    <row r="385" spans="1:189" s="81" customFormat="1" ht="18" customHeight="1" x14ac:dyDescent="0.3">
      <c r="A385" s="81" t="s">
        <v>1071</v>
      </c>
      <c r="B385" s="81" t="s">
        <v>1021</v>
      </c>
      <c r="C385" s="82">
        <v>680</v>
      </c>
      <c r="D385" s="82">
        <v>1.5</v>
      </c>
      <c r="E385" s="56">
        <f t="shared" si="5"/>
        <v>953.15</v>
      </c>
      <c r="F385" s="82">
        <v>72.739999999999995</v>
      </c>
      <c r="G385" s="82">
        <v>0.51</v>
      </c>
      <c r="H385" s="82">
        <v>7.07</v>
      </c>
      <c r="I385" s="82">
        <v>8.2899999999999991</v>
      </c>
      <c r="J385" s="82">
        <v>0.49</v>
      </c>
      <c r="K385" s="82">
        <v>0.05</v>
      </c>
      <c r="L385" s="82">
        <v>0.2</v>
      </c>
      <c r="M385" s="82">
        <v>6.54</v>
      </c>
      <c r="N385" s="82">
        <v>4.12</v>
      </c>
      <c r="O385" s="82"/>
      <c r="P385" s="82"/>
      <c r="Q385" s="82">
        <v>3.01</v>
      </c>
      <c r="S385" s="82">
        <v>48.79</v>
      </c>
      <c r="T385" s="82">
        <v>2.35</v>
      </c>
      <c r="U385" s="82">
        <v>1.53</v>
      </c>
      <c r="V385" s="82">
        <v>28.1</v>
      </c>
      <c r="W385" s="82">
        <v>1.31</v>
      </c>
      <c r="X385" s="82">
        <v>1.1100000000000001</v>
      </c>
      <c r="Y385" s="82">
        <v>1.89</v>
      </c>
      <c r="Z385" s="82">
        <v>7.03</v>
      </c>
      <c r="AA385" s="82">
        <v>1.61</v>
      </c>
      <c r="AB385" s="82"/>
      <c r="AD385" s="83"/>
      <c r="AE385" s="83"/>
      <c r="AF385" s="84"/>
      <c r="AG385" s="83"/>
      <c r="AH385" s="83"/>
      <c r="AI385" s="83"/>
      <c r="AJ385" s="83"/>
      <c r="AK385" s="85"/>
      <c r="AL385" s="85"/>
      <c r="AM385" s="85"/>
      <c r="AN385" s="85"/>
      <c r="AO385" s="85"/>
      <c r="AP385" s="85"/>
      <c r="AQ385" s="85"/>
      <c r="AR385" s="85"/>
      <c r="AS385" s="85"/>
      <c r="AT385" s="85"/>
      <c r="AU385" s="83"/>
      <c r="AV385" s="83"/>
      <c r="AW385" s="83"/>
      <c r="AX385" s="83"/>
      <c r="AY385" s="83"/>
      <c r="AZ385" s="83"/>
      <c r="BA385" s="83"/>
      <c r="BB385" s="84"/>
      <c r="BC385" s="84"/>
      <c r="BD385" s="83"/>
      <c r="BE385" s="83"/>
      <c r="BF385" s="83"/>
      <c r="BG385" s="83"/>
      <c r="BH385" s="83"/>
      <c r="BI385" s="83"/>
      <c r="BJ385" s="83"/>
      <c r="BK385" s="83"/>
      <c r="BL385" s="82"/>
      <c r="BM385" s="82"/>
      <c r="BN385" s="82"/>
      <c r="BO385" s="82"/>
      <c r="BP385" s="82"/>
      <c r="BQ385" s="82"/>
      <c r="BR385" s="82"/>
      <c r="BS385" s="82"/>
      <c r="BT385" s="82"/>
      <c r="BU385" s="82"/>
      <c r="BV385" s="82"/>
      <c r="BW385" s="82"/>
      <c r="BX385" s="82"/>
      <c r="CA385" s="82"/>
      <c r="CB385" s="82"/>
      <c r="CC385" s="82"/>
      <c r="CD385" s="82"/>
      <c r="CE385" s="82"/>
      <c r="CF385" s="82"/>
      <c r="CG385" s="82"/>
      <c r="CH385" s="82"/>
      <c r="CI385" s="82"/>
      <c r="CJ385" s="82"/>
      <c r="CK385" s="82"/>
      <c r="CL385" s="82"/>
      <c r="CP385" s="86"/>
      <c r="CQ385" s="86"/>
      <c r="CR385" s="86"/>
      <c r="CS385" s="86"/>
      <c r="CT385" s="86"/>
      <c r="CU385" s="86"/>
      <c r="CV385" s="86"/>
      <c r="CW385" s="86"/>
      <c r="CX385" s="86"/>
      <c r="CY385" s="86"/>
      <c r="CZ385" s="86"/>
      <c r="EM385" s="82"/>
      <c r="EN385" s="82"/>
      <c r="EO385" s="82"/>
      <c r="EP385" s="82"/>
      <c r="EQ385" s="82"/>
      <c r="ER385" s="82"/>
      <c r="ES385" s="82"/>
      <c r="ET385" s="82"/>
      <c r="EU385" s="82"/>
      <c r="EV385" s="82"/>
      <c r="EW385" s="82"/>
      <c r="FG385" s="87"/>
      <c r="FH385" s="87"/>
      <c r="FL385" s="82"/>
      <c r="FX385" s="82"/>
      <c r="FY385" s="82"/>
      <c r="FZ385" s="82"/>
      <c r="GA385" s="88"/>
      <c r="GB385" s="88"/>
      <c r="GE385" s="88"/>
      <c r="GG385" s="82"/>
    </row>
    <row r="386" spans="1:189" s="81" customFormat="1" ht="18" customHeight="1" x14ac:dyDescent="0.3">
      <c r="A386" s="81" t="s">
        <v>1071</v>
      </c>
      <c r="B386" s="81" t="s">
        <v>1021</v>
      </c>
      <c r="C386" s="82">
        <v>680</v>
      </c>
      <c r="D386" s="82">
        <v>1.5</v>
      </c>
      <c r="E386" s="56">
        <f t="shared" si="5"/>
        <v>953.15</v>
      </c>
      <c r="F386" s="82">
        <v>71.209999999999994</v>
      </c>
      <c r="G386" s="82">
        <v>0.21</v>
      </c>
      <c r="H386" s="82">
        <v>10.96</v>
      </c>
      <c r="I386" s="82">
        <v>5.96</v>
      </c>
      <c r="J386" s="82">
        <v>0.47</v>
      </c>
      <c r="K386" s="82">
        <v>0.02</v>
      </c>
      <c r="L386" s="82">
        <v>0.22</v>
      </c>
      <c r="M386" s="82">
        <v>6.01</v>
      </c>
      <c r="N386" s="82">
        <v>4.95</v>
      </c>
      <c r="O386" s="82"/>
      <c r="P386" s="82"/>
      <c r="Q386" s="82">
        <v>2.21</v>
      </c>
      <c r="S386" s="82">
        <v>47.73</v>
      </c>
      <c r="T386" s="82">
        <v>2.61</v>
      </c>
      <c r="U386" s="82">
        <v>0.74</v>
      </c>
      <c r="V386" s="82">
        <v>29.93</v>
      </c>
      <c r="W386" s="82">
        <v>1.64</v>
      </c>
      <c r="X386" s="82">
        <v>0.94</v>
      </c>
      <c r="Y386" s="82">
        <v>1.82</v>
      </c>
      <c r="Z386" s="82">
        <v>7.12</v>
      </c>
      <c r="AA386" s="82">
        <v>1.38</v>
      </c>
      <c r="AB386" s="82"/>
      <c r="AD386" s="83"/>
      <c r="AE386" s="83"/>
      <c r="AF386" s="84"/>
      <c r="AG386" s="83"/>
      <c r="AH386" s="83"/>
      <c r="AI386" s="83"/>
      <c r="AJ386" s="83"/>
      <c r="AK386" s="85"/>
      <c r="AL386" s="85"/>
      <c r="AM386" s="85"/>
      <c r="AN386" s="85"/>
      <c r="AO386" s="85"/>
      <c r="AP386" s="85"/>
      <c r="AQ386" s="85"/>
      <c r="AR386" s="85"/>
      <c r="AS386" s="85"/>
      <c r="AT386" s="85"/>
      <c r="AU386" s="83"/>
      <c r="AV386" s="83"/>
      <c r="AW386" s="83"/>
      <c r="AX386" s="83"/>
      <c r="AY386" s="83"/>
      <c r="AZ386" s="83"/>
      <c r="BA386" s="83"/>
      <c r="BB386" s="84"/>
      <c r="BC386" s="84"/>
      <c r="BD386" s="83"/>
      <c r="BE386" s="83"/>
      <c r="BF386" s="83"/>
      <c r="BG386" s="83"/>
      <c r="BH386" s="83"/>
      <c r="BI386" s="83"/>
      <c r="BJ386" s="83"/>
      <c r="BK386" s="83"/>
      <c r="BL386" s="82"/>
      <c r="BM386" s="82"/>
      <c r="BN386" s="82"/>
      <c r="BO386" s="82"/>
      <c r="BP386" s="82"/>
      <c r="BQ386" s="82"/>
      <c r="BR386" s="82"/>
      <c r="BS386" s="82"/>
      <c r="BT386" s="82"/>
      <c r="BU386" s="82"/>
      <c r="BV386" s="82"/>
      <c r="BW386" s="82"/>
      <c r="BX386" s="82"/>
      <c r="CA386" s="82"/>
      <c r="CB386" s="82"/>
      <c r="CC386" s="82"/>
      <c r="CD386" s="82"/>
      <c r="CE386" s="82"/>
      <c r="CF386" s="82"/>
      <c r="CG386" s="82"/>
      <c r="CH386" s="82"/>
      <c r="CI386" s="82"/>
      <c r="CJ386" s="82"/>
      <c r="CK386" s="82"/>
      <c r="CL386" s="82"/>
      <c r="CP386" s="86"/>
      <c r="CQ386" s="86"/>
      <c r="CR386" s="86"/>
      <c r="CS386" s="86"/>
      <c r="CT386" s="86"/>
      <c r="CU386" s="86"/>
      <c r="CV386" s="86"/>
      <c r="CW386" s="86"/>
      <c r="CX386" s="86"/>
      <c r="CY386" s="86"/>
      <c r="CZ386" s="86"/>
      <c r="EM386" s="82"/>
      <c r="EN386" s="82"/>
      <c r="EO386" s="82"/>
      <c r="EP386" s="82"/>
      <c r="EQ386" s="82"/>
      <c r="ER386" s="82"/>
      <c r="ES386" s="82"/>
      <c r="ET386" s="82"/>
      <c r="EU386" s="82"/>
      <c r="EV386" s="82"/>
      <c r="EW386" s="82"/>
      <c r="FG386" s="87"/>
      <c r="FH386" s="87"/>
      <c r="FL386" s="82"/>
      <c r="FX386" s="82"/>
      <c r="FY386" s="82"/>
      <c r="FZ386" s="82"/>
      <c r="GA386" s="88"/>
      <c r="GB386" s="88"/>
      <c r="GE386" s="88"/>
      <c r="GG386" s="82"/>
    </row>
    <row r="387" spans="1:189" s="81" customFormat="1" ht="18" customHeight="1" x14ac:dyDescent="0.3">
      <c r="A387" s="81" t="s">
        <v>1071</v>
      </c>
      <c r="B387" s="81" t="s">
        <v>1021</v>
      </c>
      <c r="C387" s="82">
        <v>680</v>
      </c>
      <c r="D387" s="82">
        <v>1.5</v>
      </c>
      <c r="E387" s="56">
        <f t="shared" ref="E387:E402" si="6">C387+273.15</f>
        <v>953.15</v>
      </c>
      <c r="F387" s="82">
        <v>73.180000000000007</v>
      </c>
      <c r="G387" s="82">
        <v>0.25</v>
      </c>
      <c r="H387" s="82">
        <v>7.93</v>
      </c>
      <c r="I387" s="82">
        <v>6.46</v>
      </c>
      <c r="J387" s="82">
        <v>0.32</v>
      </c>
      <c r="K387" s="82">
        <v>0.02</v>
      </c>
      <c r="L387" s="82">
        <v>0.2</v>
      </c>
      <c r="M387" s="82">
        <v>7.04</v>
      </c>
      <c r="N387" s="82">
        <v>4.5999999999999996</v>
      </c>
      <c r="O387" s="82"/>
      <c r="P387" s="82"/>
      <c r="Q387" s="82">
        <v>2</v>
      </c>
      <c r="S387" s="82">
        <v>50.6</v>
      </c>
      <c r="T387" s="82">
        <v>1.92</v>
      </c>
      <c r="U387" s="82">
        <v>2.6</v>
      </c>
      <c r="V387" s="82">
        <v>26.14</v>
      </c>
      <c r="W387" s="82">
        <v>1.18</v>
      </c>
      <c r="X387" s="82">
        <v>0.59</v>
      </c>
      <c r="Y387" s="82">
        <v>1.77</v>
      </c>
      <c r="Z387" s="82">
        <v>7.75</v>
      </c>
      <c r="AA387" s="82">
        <v>2.04</v>
      </c>
      <c r="AB387" s="82"/>
      <c r="AD387" s="83"/>
      <c r="AE387" s="83"/>
      <c r="AF387" s="84"/>
      <c r="AG387" s="83"/>
      <c r="AH387" s="83"/>
      <c r="AI387" s="83"/>
      <c r="AJ387" s="83"/>
      <c r="AK387" s="85"/>
      <c r="AL387" s="85"/>
      <c r="AM387" s="85"/>
      <c r="AN387" s="85"/>
      <c r="AO387" s="85"/>
      <c r="AP387" s="85"/>
      <c r="AQ387" s="85"/>
      <c r="AR387" s="85"/>
      <c r="AS387" s="85"/>
      <c r="AT387" s="85"/>
      <c r="AU387" s="83"/>
      <c r="AV387" s="83"/>
      <c r="AW387" s="83"/>
      <c r="AX387" s="83"/>
      <c r="AY387" s="83"/>
      <c r="AZ387" s="83"/>
      <c r="BA387" s="83"/>
      <c r="BB387" s="84"/>
      <c r="BC387" s="84"/>
      <c r="BD387" s="83"/>
      <c r="BE387" s="83"/>
      <c r="BF387" s="83"/>
      <c r="BG387" s="83"/>
      <c r="BH387" s="83"/>
      <c r="BI387" s="83"/>
      <c r="BJ387" s="83"/>
      <c r="BK387" s="83"/>
      <c r="BL387" s="82"/>
      <c r="BM387" s="82"/>
      <c r="BN387" s="82"/>
      <c r="BO387" s="82"/>
      <c r="BP387" s="82"/>
      <c r="BQ387" s="82"/>
      <c r="BR387" s="82"/>
      <c r="BS387" s="82"/>
      <c r="BT387" s="82"/>
      <c r="BU387" s="82"/>
      <c r="BV387" s="82"/>
      <c r="BW387" s="82"/>
      <c r="BX387" s="82"/>
      <c r="CA387" s="82"/>
      <c r="CB387" s="82"/>
      <c r="CC387" s="82"/>
      <c r="CD387" s="82"/>
      <c r="CE387" s="82"/>
      <c r="CF387" s="82"/>
      <c r="CG387" s="82"/>
      <c r="CH387" s="82"/>
      <c r="CI387" s="82"/>
      <c r="CJ387" s="82"/>
      <c r="CK387" s="82"/>
      <c r="CL387" s="82"/>
      <c r="CP387" s="86"/>
      <c r="CQ387" s="86"/>
      <c r="CR387" s="86"/>
      <c r="CS387" s="86"/>
      <c r="CT387" s="86"/>
      <c r="CU387" s="86"/>
      <c r="CV387" s="86"/>
      <c r="CW387" s="86"/>
      <c r="CX387" s="86"/>
      <c r="CY387" s="86"/>
      <c r="CZ387" s="86"/>
      <c r="EM387" s="82"/>
      <c r="EN387" s="82"/>
      <c r="EO387" s="82"/>
      <c r="EP387" s="82"/>
      <c r="EQ387" s="82"/>
      <c r="ER387" s="82"/>
      <c r="ES387" s="82"/>
      <c r="ET387" s="82"/>
      <c r="EU387" s="82"/>
      <c r="EV387" s="82"/>
      <c r="EW387" s="82"/>
      <c r="FG387" s="87"/>
      <c r="FH387" s="87"/>
      <c r="FL387" s="82"/>
      <c r="FX387" s="82"/>
      <c r="FY387" s="82"/>
      <c r="FZ387" s="82"/>
      <c r="GA387" s="88"/>
      <c r="GB387" s="88"/>
      <c r="GE387" s="88"/>
      <c r="GG387" s="82"/>
    </row>
    <row r="388" spans="1:189" s="81" customFormat="1" ht="18" customHeight="1" x14ac:dyDescent="0.3">
      <c r="A388" s="81" t="s">
        <v>1071</v>
      </c>
      <c r="B388" s="81" t="s">
        <v>1021</v>
      </c>
      <c r="C388" s="82">
        <v>680</v>
      </c>
      <c r="D388" s="82">
        <v>1</v>
      </c>
      <c r="E388" s="56">
        <f t="shared" si="6"/>
        <v>953.15</v>
      </c>
      <c r="F388" s="82">
        <v>76.17</v>
      </c>
      <c r="G388" s="82">
        <v>0.39</v>
      </c>
      <c r="H388" s="82">
        <v>7.48</v>
      </c>
      <c r="I388" s="82">
        <v>7.11</v>
      </c>
      <c r="J388" s="82">
        <v>0.39</v>
      </c>
      <c r="K388" s="82">
        <v>0.02</v>
      </c>
      <c r="L388" s="82">
        <v>0.12</v>
      </c>
      <c r="M388" s="82">
        <v>4.37</v>
      </c>
      <c r="N388" s="82">
        <v>3.94</v>
      </c>
      <c r="O388" s="82"/>
      <c r="P388" s="82"/>
      <c r="Q388" s="82">
        <v>3.21</v>
      </c>
      <c r="S388" s="82">
        <v>52.94</v>
      </c>
      <c r="T388" s="82">
        <v>2.25</v>
      </c>
      <c r="U388" s="82">
        <v>1.08</v>
      </c>
      <c r="V388" s="82">
        <v>29.89</v>
      </c>
      <c r="W388" s="82">
        <v>1.21</v>
      </c>
      <c r="X388" s="82">
        <v>0.6</v>
      </c>
      <c r="Y388" s="82">
        <v>0.78</v>
      </c>
      <c r="Z388" s="82">
        <v>9.35</v>
      </c>
      <c r="AA388" s="82">
        <v>1.68</v>
      </c>
      <c r="AB388" s="82"/>
      <c r="AD388" s="83"/>
      <c r="AE388" s="83"/>
      <c r="AF388" s="84"/>
      <c r="AG388" s="83"/>
      <c r="AH388" s="83"/>
      <c r="AI388" s="83"/>
      <c r="AJ388" s="83"/>
      <c r="AK388" s="85"/>
      <c r="AL388" s="85"/>
      <c r="AM388" s="85"/>
      <c r="AN388" s="85"/>
      <c r="AO388" s="85"/>
      <c r="AP388" s="85"/>
      <c r="AQ388" s="85"/>
      <c r="AR388" s="85"/>
      <c r="AS388" s="85"/>
      <c r="AT388" s="85"/>
      <c r="AU388" s="83"/>
      <c r="AV388" s="83"/>
      <c r="AW388" s="83"/>
      <c r="AX388" s="83"/>
      <c r="AY388" s="83"/>
      <c r="AZ388" s="83"/>
      <c r="BA388" s="83"/>
      <c r="BB388" s="84"/>
      <c r="BC388" s="84"/>
      <c r="BD388" s="83"/>
      <c r="BE388" s="83"/>
      <c r="BF388" s="83"/>
      <c r="BG388" s="83"/>
      <c r="BH388" s="83"/>
      <c r="BI388" s="83"/>
      <c r="BJ388" s="83"/>
      <c r="BK388" s="83"/>
      <c r="BL388" s="82"/>
      <c r="BM388" s="82"/>
      <c r="BN388" s="82"/>
      <c r="BO388" s="82"/>
      <c r="BP388" s="82"/>
      <c r="BQ388" s="82"/>
      <c r="BR388" s="82"/>
      <c r="BS388" s="82"/>
      <c r="BT388" s="82"/>
      <c r="BU388" s="82"/>
      <c r="BV388" s="82"/>
      <c r="BW388" s="82"/>
      <c r="BX388" s="82"/>
      <c r="CA388" s="82"/>
      <c r="CB388" s="82"/>
      <c r="CC388" s="82"/>
      <c r="CD388" s="82"/>
      <c r="CE388" s="82"/>
      <c r="CF388" s="82"/>
      <c r="CG388" s="82"/>
      <c r="CH388" s="82"/>
      <c r="CI388" s="82"/>
      <c r="CJ388" s="82"/>
      <c r="CK388" s="82"/>
      <c r="CL388" s="82"/>
      <c r="CP388" s="86"/>
      <c r="CQ388" s="86"/>
      <c r="CR388" s="86"/>
      <c r="CS388" s="86"/>
      <c r="CT388" s="86"/>
      <c r="CU388" s="86"/>
      <c r="CV388" s="86"/>
      <c r="CW388" s="86"/>
      <c r="CX388" s="86"/>
      <c r="CY388" s="86"/>
      <c r="CZ388" s="86"/>
      <c r="EM388" s="82"/>
      <c r="EN388" s="82"/>
      <c r="EO388" s="82"/>
      <c r="EP388" s="82"/>
      <c r="EQ388" s="82"/>
      <c r="ER388" s="82"/>
      <c r="ES388" s="82"/>
      <c r="ET388" s="82"/>
      <c r="EU388" s="82"/>
      <c r="EV388" s="82"/>
      <c r="EW388" s="82"/>
      <c r="FG388" s="87"/>
      <c r="FH388" s="87"/>
      <c r="FL388" s="82"/>
      <c r="FX388" s="82"/>
      <c r="FY388" s="82"/>
      <c r="FZ388" s="82"/>
      <c r="GA388" s="88"/>
      <c r="GB388" s="88"/>
      <c r="GE388" s="88"/>
      <c r="GG388" s="82"/>
    </row>
    <row r="389" spans="1:189" s="81" customFormat="1" ht="18" customHeight="1" x14ac:dyDescent="0.3">
      <c r="A389" s="81" t="s">
        <v>1071</v>
      </c>
      <c r="B389" s="81" t="s">
        <v>1021</v>
      </c>
      <c r="C389" s="82">
        <v>680</v>
      </c>
      <c r="D389" s="82">
        <v>1</v>
      </c>
      <c r="E389" s="56">
        <f t="shared" si="6"/>
        <v>953.15</v>
      </c>
      <c r="F389" s="82">
        <v>70.739999999999995</v>
      </c>
      <c r="G389" s="82">
        <v>0.28999999999999998</v>
      </c>
      <c r="H389" s="82">
        <v>11.17</v>
      </c>
      <c r="I389" s="82">
        <v>5.51</v>
      </c>
      <c r="J389" s="82">
        <v>0.34</v>
      </c>
      <c r="K389" s="82">
        <v>0.05</v>
      </c>
      <c r="L389" s="82">
        <v>0.06</v>
      </c>
      <c r="M389" s="82">
        <v>6.52</v>
      </c>
      <c r="N389" s="82">
        <v>5.33</v>
      </c>
      <c r="O389" s="82"/>
      <c r="P389" s="82"/>
      <c r="Q389" s="82">
        <v>2.4300000000000002</v>
      </c>
      <c r="S389" s="82">
        <v>46.49</v>
      </c>
      <c r="T389" s="82">
        <v>2.0099999999999998</v>
      </c>
      <c r="U389" s="82">
        <v>0.94</v>
      </c>
      <c r="V389" s="82">
        <v>28.32</v>
      </c>
      <c r="W389" s="82">
        <v>1.38</v>
      </c>
      <c r="X389" s="82">
        <v>0.93</v>
      </c>
      <c r="Y389" s="82">
        <v>1.56</v>
      </c>
      <c r="Z389" s="82">
        <v>8.41</v>
      </c>
      <c r="AA389" s="82">
        <v>1.33</v>
      </c>
      <c r="AB389" s="82"/>
      <c r="AD389" s="83"/>
      <c r="AE389" s="83"/>
      <c r="AF389" s="84"/>
      <c r="AG389" s="83"/>
      <c r="AH389" s="83"/>
      <c r="AI389" s="83"/>
      <c r="AJ389" s="83"/>
      <c r="AK389" s="85"/>
      <c r="AL389" s="85"/>
      <c r="AM389" s="85"/>
      <c r="AN389" s="85"/>
      <c r="AO389" s="85"/>
      <c r="AP389" s="85"/>
      <c r="AQ389" s="85"/>
      <c r="AR389" s="85"/>
      <c r="AS389" s="85"/>
      <c r="AT389" s="85"/>
      <c r="AU389" s="83"/>
      <c r="AV389" s="83"/>
      <c r="AW389" s="83"/>
      <c r="AX389" s="83"/>
      <c r="AY389" s="83"/>
      <c r="AZ389" s="83"/>
      <c r="BA389" s="83"/>
      <c r="BB389" s="84"/>
      <c r="BC389" s="84"/>
      <c r="BD389" s="83"/>
      <c r="BE389" s="83"/>
      <c r="BF389" s="83"/>
      <c r="BG389" s="83"/>
      <c r="BH389" s="83"/>
      <c r="BI389" s="83"/>
      <c r="BJ389" s="83"/>
      <c r="BK389" s="83"/>
      <c r="BL389" s="82"/>
      <c r="BM389" s="82"/>
      <c r="BN389" s="82"/>
      <c r="BO389" s="82"/>
      <c r="BP389" s="82"/>
      <c r="BQ389" s="82"/>
      <c r="BR389" s="82"/>
      <c r="BS389" s="82"/>
      <c r="BT389" s="82"/>
      <c r="BU389" s="82"/>
      <c r="BV389" s="82"/>
      <c r="BW389" s="82"/>
      <c r="BX389" s="82"/>
      <c r="CA389" s="82"/>
      <c r="CB389" s="82"/>
      <c r="CC389" s="82"/>
      <c r="CD389" s="82"/>
      <c r="CE389" s="82"/>
      <c r="CF389" s="82"/>
      <c r="CG389" s="82"/>
      <c r="CH389" s="82"/>
      <c r="CI389" s="82"/>
      <c r="CJ389" s="82"/>
      <c r="CK389" s="82"/>
      <c r="CL389" s="82"/>
      <c r="CP389" s="86"/>
      <c r="CQ389" s="86"/>
      <c r="CR389" s="86"/>
      <c r="CS389" s="86"/>
      <c r="CT389" s="86"/>
      <c r="CU389" s="86"/>
      <c r="CV389" s="86"/>
      <c r="CW389" s="86"/>
      <c r="CX389" s="86"/>
      <c r="CY389" s="86"/>
      <c r="CZ389" s="86"/>
      <c r="EM389" s="82"/>
      <c r="EN389" s="82"/>
      <c r="EO389" s="82"/>
      <c r="EP389" s="82"/>
      <c r="EQ389" s="82"/>
      <c r="ER389" s="82"/>
      <c r="ES389" s="82"/>
      <c r="ET389" s="82"/>
      <c r="EU389" s="82"/>
      <c r="EV389" s="82"/>
      <c r="EW389" s="82"/>
      <c r="FG389" s="87"/>
      <c r="FH389" s="87"/>
      <c r="FL389" s="82"/>
      <c r="FX389" s="82"/>
      <c r="FY389" s="82"/>
      <c r="FZ389" s="82"/>
      <c r="GA389" s="88"/>
      <c r="GB389" s="88"/>
      <c r="GE389" s="88"/>
      <c r="GG389" s="82"/>
    </row>
    <row r="390" spans="1:189" s="81" customFormat="1" ht="18" customHeight="1" x14ac:dyDescent="0.3">
      <c r="A390" s="81" t="s">
        <v>1068</v>
      </c>
      <c r="B390" s="81" t="s">
        <v>1021</v>
      </c>
      <c r="C390" s="82">
        <v>731</v>
      </c>
      <c r="D390" s="82">
        <v>1.5</v>
      </c>
      <c r="E390" s="56">
        <f t="shared" si="6"/>
        <v>1004.15</v>
      </c>
      <c r="F390" s="82">
        <v>63.97</v>
      </c>
      <c r="G390" s="82">
        <v>0.7</v>
      </c>
      <c r="H390" s="82">
        <v>8.57</v>
      </c>
      <c r="I390" s="82">
        <v>7.37</v>
      </c>
      <c r="J390" s="82">
        <v>0.2</v>
      </c>
      <c r="K390" s="82">
        <v>0.02</v>
      </c>
      <c r="L390" s="82">
        <v>0.05</v>
      </c>
      <c r="M390" s="82">
        <v>8.94</v>
      </c>
      <c r="N390" s="82">
        <v>4.8899999999999997</v>
      </c>
      <c r="O390" s="82"/>
      <c r="P390" s="82"/>
      <c r="Q390" s="82">
        <v>5.289999999999992</v>
      </c>
      <c r="S390" s="82">
        <v>51.27</v>
      </c>
      <c r="T390" s="82">
        <v>0.83</v>
      </c>
      <c r="U390" s="82">
        <v>1.74</v>
      </c>
      <c r="V390" s="82">
        <v>30.43</v>
      </c>
      <c r="W390" s="82">
        <v>0.62</v>
      </c>
      <c r="X390" s="82">
        <v>0.31</v>
      </c>
      <c r="Y390" s="82">
        <v>0.2</v>
      </c>
      <c r="Z390" s="82">
        <v>8.66</v>
      </c>
      <c r="AA390" s="82">
        <v>1.54</v>
      </c>
      <c r="AB390" s="82"/>
      <c r="AD390" s="83"/>
      <c r="AE390" s="83"/>
      <c r="AF390" s="84"/>
      <c r="AG390" s="83"/>
      <c r="AH390" s="83"/>
      <c r="AI390" s="83"/>
      <c r="AJ390" s="83"/>
      <c r="AK390" s="85"/>
      <c r="AL390" s="85"/>
      <c r="AM390" s="85"/>
      <c r="AN390" s="85"/>
      <c r="AO390" s="85"/>
      <c r="AP390" s="85"/>
      <c r="AQ390" s="85"/>
      <c r="AR390" s="85"/>
      <c r="AS390" s="85"/>
      <c r="AT390" s="85"/>
      <c r="AU390" s="83"/>
      <c r="AV390" s="83"/>
      <c r="AW390" s="83"/>
      <c r="AX390" s="83"/>
      <c r="AY390" s="83"/>
      <c r="AZ390" s="83"/>
      <c r="BA390" s="83"/>
      <c r="BB390" s="84"/>
      <c r="BC390" s="84"/>
      <c r="BD390" s="83"/>
      <c r="BE390" s="83"/>
      <c r="BF390" s="83"/>
      <c r="BG390" s="83"/>
      <c r="BH390" s="83"/>
      <c r="BI390" s="83"/>
      <c r="BJ390" s="83"/>
      <c r="BK390" s="83"/>
      <c r="BL390" s="82"/>
      <c r="BM390" s="82"/>
      <c r="BN390" s="82"/>
      <c r="BO390" s="82"/>
      <c r="BP390" s="82"/>
      <c r="BQ390" s="82"/>
      <c r="BR390" s="82"/>
      <c r="BS390" s="82"/>
      <c r="BT390" s="82"/>
      <c r="BU390" s="82"/>
      <c r="BV390" s="82"/>
      <c r="BW390" s="82"/>
      <c r="BX390" s="82"/>
      <c r="CA390" s="82"/>
      <c r="CB390" s="82"/>
      <c r="CC390" s="82"/>
      <c r="CD390" s="82"/>
      <c r="CE390" s="82"/>
      <c r="CF390" s="82"/>
      <c r="CG390" s="82"/>
      <c r="CH390" s="82"/>
      <c r="CI390" s="82"/>
      <c r="CJ390" s="82"/>
      <c r="CK390" s="82"/>
      <c r="CL390" s="82"/>
      <c r="CP390" s="86"/>
      <c r="CQ390" s="86"/>
      <c r="CR390" s="86"/>
      <c r="CS390" s="86"/>
      <c r="CT390" s="86"/>
      <c r="CU390" s="86"/>
      <c r="CV390" s="86"/>
      <c r="CW390" s="86"/>
      <c r="CX390" s="86"/>
      <c r="CY390" s="86"/>
      <c r="CZ390" s="86"/>
      <c r="EM390" s="82"/>
      <c r="EN390" s="82"/>
      <c r="EO390" s="82"/>
      <c r="EP390" s="82"/>
      <c r="EQ390" s="82"/>
      <c r="ER390" s="82"/>
      <c r="ES390" s="82"/>
      <c r="ET390" s="82"/>
      <c r="EU390" s="82"/>
      <c r="EV390" s="82"/>
      <c r="EW390" s="82"/>
      <c r="FG390" s="87"/>
      <c r="FH390" s="87"/>
      <c r="FL390" s="82"/>
      <c r="FX390" s="82"/>
      <c r="FY390" s="82"/>
      <c r="FZ390" s="82"/>
      <c r="GA390" s="88"/>
      <c r="GB390" s="88"/>
      <c r="GE390" s="88"/>
      <c r="GG390" s="82"/>
    </row>
    <row r="391" spans="1:189" s="81" customFormat="1" ht="18" customHeight="1" x14ac:dyDescent="0.3">
      <c r="A391" s="81" t="s">
        <v>1068</v>
      </c>
      <c r="B391" s="81" t="s">
        <v>1021</v>
      </c>
      <c r="C391" s="82">
        <v>661</v>
      </c>
      <c r="D391" s="82">
        <v>1.51</v>
      </c>
      <c r="E391" s="56">
        <f t="shared" si="6"/>
        <v>934.15</v>
      </c>
      <c r="F391" s="82">
        <v>75.150000000000006</v>
      </c>
      <c r="G391" s="82">
        <v>0.04</v>
      </c>
      <c r="H391" s="82">
        <v>10.59</v>
      </c>
      <c r="I391" s="82">
        <v>3.01</v>
      </c>
      <c r="J391" s="82">
        <v>0.03</v>
      </c>
      <c r="K391" s="82">
        <v>0.01</v>
      </c>
      <c r="L391" s="82">
        <v>0.04</v>
      </c>
      <c r="M391" s="82">
        <v>6</v>
      </c>
      <c r="N391" s="82">
        <v>4.21</v>
      </c>
      <c r="O391" s="82"/>
      <c r="P391" s="82"/>
      <c r="Q391" s="82">
        <v>0.91999999999997328</v>
      </c>
      <c r="S391" s="82">
        <v>48.29</v>
      </c>
      <c r="T391" s="82">
        <v>0.79</v>
      </c>
      <c r="U391" s="82">
        <v>1.4</v>
      </c>
      <c r="V391" s="82">
        <v>33.07</v>
      </c>
      <c r="W391" s="82">
        <v>0.66</v>
      </c>
      <c r="X391" s="82">
        <v>0.77</v>
      </c>
      <c r="Y391" s="82">
        <v>2.48</v>
      </c>
      <c r="Z391" s="82">
        <v>5.9</v>
      </c>
      <c r="AA391" s="82">
        <v>0.9</v>
      </c>
      <c r="AB391" s="82"/>
      <c r="AD391" s="83"/>
      <c r="AE391" s="83"/>
      <c r="AF391" s="84"/>
      <c r="AG391" s="83"/>
      <c r="AH391" s="83"/>
      <c r="AI391" s="83"/>
      <c r="AJ391" s="83"/>
      <c r="AK391" s="85"/>
      <c r="AL391" s="85"/>
      <c r="AM391" s="85"/>
      <c r="AN391" s="85"/>
      <c r="AO391" s="85"/>
      <c r="AP391" s="85"/>
      <c r="AQ391" s="85"/>
      <c r="AR391" s="85"/>
      <c r="AS391" s="85"/>
      <c r="AT391" s="85"/>
      <c r="AU391" s="83"/>
      <c r="AV391" s="83"/>
      <c r="AW391" s="83"/>
      <c r="AX391" s="83"/>
      <c r="AY391" s="83"/>
      <c r="AZ391" s="83"/>
      <c r="BA391" s="83"/>
      <c r="BB391" s="84"/>
      <c r="BC391" s="84"/>
      <c r="BD391" s="83"/>
      <c r="BE391" s="83"/>
      <c r="BF391" s="83"/>
      <c r="BG391" s="83"/>
      <c r="BH391" s="83"/>
      <c r="BI391" s="83"/>
      <c r="BJ391" s="83"/>
      <c r="BK391" s="83"/>
      <c r="BL391" s="82"/>
      <c r="BM391" s="82"/>
      <c r="BN391" s="82"/>
      <c r="BO391" s="82"/>
      <c r="BP391" s="82"/>
      <c r="BQ391" s="82"/>
      <c r="BR391" s="82"/>
      <c r="BS391" s="82"/>
      <c r="BT391" s="82"/>
      <c r="BU391" s="82"/>
      <c r="BV391" s="82"/>
      <c r="BW391" s="82"/>
      <c r="BX391" s="82"/>
      <c r="CA391" s="82"/>
      <c r="CB391" s="82"/>
      <c r="CC391" s="82"/>
      <c r="CD391" s="82"/>
      <c r="CE391" s="82"/>
      <c r="CF391" s="82"/>
      <c r="CG391" s="82"/>
      <c r="CH391" s="82"/>
      <c r="CI391" s="82"/>
      <c r="CJ391" s="82"/>
      <c r="CK391" s="82"/>
      <c r="CL391" s="82"/>
      <c r="CP391" s="86"/>
      <c r="CQ391" s="86"/>
      <c r="CR391" s="86"/>
      <c r="CS391" s="86"/>
      <c r="CT391" s="86"/>
      <c r="CU391" s="86"/>
      <c r="CV391" s="86"/>
      <c r="CW391" s="86"/>
      <c r="CX391" s="86"/>
      <c r="CY391" s="86"/>
      <c r="CZ391" s="86"/>
      <c r="EM391" s="82"/>
      <c r="EN391" s="82"/>
      <c r="EO391" s="82"/>
      <c r="EP391" s="82"/>
      <c r="EQ391" s="82"/>
      <c r="ER391" s="82"/>
      <c r="ES391" s="82"/>
      <c r="ET391" s="82"/>
      <c r="EU391" s="82"/>
      <c r="EV391" s="82"/>
      <c r="EW391" s="82"/>
      <c r="FG391" s="87"/>
      <c r="FH391" s="87"/>
      <c r="FL391" s="82"/>
      <c r="FX391" s="82"/>
      <c r="FY391" s="82"/>
      <c r="FZ391" s="82"/>
      <c r="GA391" s="88"/>
      <c r="GB391" s="88"/>
      <c r="GE391" s="88"/>
      <c r="GG391" s="82"/>
    </row>
    <row r="392" spans="1:189" s="81" customFormat="1" ht="18" customHeight="1" x14ac:dyDescent="0.3">
      <c r="A392" s="81" t="s">
        <v>1068</v>
      </c>
      <c r="B392" s="81" t="s">
        <v>1021</v>
      </c>
      <c r="C392" s="82">
        <v>678</v>
      </c>
      <c r="D392" s="82">
        <v>1.56</v>
      </c>
      <c r="E392" s="56">
        <f t="shared" si="6"/>
        <v>951.15</v>
      </c>
      <c r="F392" s="82">
        <v>70.959999999999994</v>
      </c>
      <c r="G392" s="82">
        <v>0.31</v>
      </c>
      <c r="H392" s="82">
        <v>10.5</v>
      </c>
      <c r="I392" s="82">
        <v>4.9800000000000004</v>
      </c>
      <c r="J392" s="82">
        <v>0.04</v>
      </c>
      <c r="K392" s="82">
        <v>0.02</v>
      </c>
      <c r="L392" s="82">
        <v>0.02</v>
      </c>
      <c r="M392" s="82">
        <v>6.3</v>
      </c>
      <c r="N392" s="82">
        <v>3.98</v>
      </c>
      <c r="O392" s="82"/>
      <c r="P392" s="82"/>
      <c r="Q392" s="82">
        <v>2.8900000000000006</v>
      </c>
      <c r="S392" s="82">
        <v>48.36</v>
      </c>
      <c r="T392" s="82">
        <v>0.87</v>
      </c>
      <c r="U392" s="82">
        <v>0.92</v>
      </c>
      <c r="V392" s="82">
        <v>37.409999999999997</v>
      </c>
      <c r="W392" s="82">
        <v>0.79</v>
      </c>
      <c r="X392" s="82">
        <v>0.66</v>
      </c>
      <c r="Y392" s="82">
        <v>1.44</v>
      </c>
      <c r="Z392" s="82">
        <v>6.7</v>
      </c>
      <c r="AA392" s="82">
        <v>0.84</v>
      </c>
      <c r="AB392" s="82"/>
      <c r="AD392" s="83"/>
      <c r="AE392" s="83"/>
      <c r="AF392" s="84"/>
      <c r="AG392" s="83"/>
      <c r="AH392" s="83"/>
      <c r="AI392" s="83"/>
      <c r="AJ392" s="83"/>
      <c r="AK392" s="85"/>
      <c r="AL392" s="85"/>
      <c r="AM392" s="85"/>
      <c r="AN392" s="85"/>
      <c r="AO392" s="85"/>
      <c r="AP392" s="85"/>
      <c r="AQ392" s="85"/>
      <c r="AR392" s="85"/>
      <c r="AS392" s="85"/>
      <c r="AT392" s="85"/>
      <c r="AU392" s="83"/>
      <c r="AV392" s="83"/>
      <c r="AW392" s="83"/>
      <c r="AX392" s="83"/>
      <c r="AY392" s="83"/>
      <c r="AZ392" s="83"/>
      <c r="BA392" s="83"/>
      <c r="BB392" s="84"/>
      <c r="BC392" s="84"/>
      <c r="BD392" s="83"/>
      <c r="BE392" s="83"/>
      <c r="BF392" s="83"/>
      <c r="BG392" s="83"/>
      <c r="BH392" s="83"/>
      <c r="BI392" s="83"/>
      <c r="BJ392" s="83"/>
      <c r="BK392" s="83"/>
      <c r="BL392" s="82"/>
      <c r="BM392" s="82"/>
      <c r="BN392" s="82"/>
      <c r="BO392" s="82"/>
      <c r="BP392" s="82"/>
      <c r="BQ392" s="82"/>
      <c r="BR392" s="82"/>
      <c r="BS392" s="82"/>
      <c r="BT392" s="82"/>
      <c r="BU392" s="82"/>
      <c r="BV392" s="82"/>
      <c r="BW392" s="82"/>
      <c r="BX392" s="82"/>
      <c r="CA392" s="82"/>
      <c r="CB392" s="82"/>
      <c r="CC392" s="82"/>
      <c r="CD392" s="82"/>
      <c r="CE392" s="82"/>
      <c r="CF392" s="82"/>
      <c r="CG392" s="82"/>
      <c r="CH392" s="82"/>
      <c r="CI392" s="82"/>
      <c r="CJ392" s="82"/>
      <c r="CK392" s="82"/>
      <c r="CL392" s="82"/>
      <c r="CP392" s="86"/>
      <c r="CQ392" s="86"/>
      <c r="CR392" s="86"/>
      <c r="CS392" s="86"/>
      <c r="CT392" s="86"/>
      <c r="CU392" s="86"/>
      <c r="CV392" s="86"/>
      <c r="CW392" s="86"/>
      <c r="CX392" s="86"/>
      <c r="CY392" s="86"/>
      <c r="CZ392" s="86"/>
      <c r="EM392" s="82"/>
      <c r="EN392" s="82"/>
      <c r="EO392" s="82"/>
      <c r="EP392" s="82"/>
      <c r="EQ392" s="82"/>
      <c r="ER392" s="82"/>
      <c r="ES392" s="82"/>
      <c r="ET392" s="82"/>
      <c r="EU392" s="82"/>
      <c r="EV392" s="82"/>
      <c r="EW392" s="82"/>
      <c r="FG392" s="87"/>
      <c r="FH392" s="87"/>
      <c r="FL392" s="82"/>
      <c r="FX392" s="82"/>
      <c r="FY392" s="82"/>
      <c r="FZ392" s="82"/>
      <c r="GA392" s="88"/>
      <c r="GB392" s="88"/>
      <c r="GE392" s="88"/>
      <c r="GG392" s="82"/>
    </row>
    <row r="393" spans="1:189" s="81" customFormat="1" ht="18" customHeight="1" x14ac:dyDescent="0.3">
      <c r="A393" s="81" t="s">
        <v>1068</v>
      </c>
      <c r="B393" s="81" t="s">
        <v>1021</v>
      </c>
      <c r="C393" s="82">
        <v>678</v>
      </c>
      <c r="D393" s="82">
        <v>1.56</v>
      </c>
      <c r="E393" s="56">
        <f t="shared" si="6"/>
        <v>951.15</v>
      </c>
      <c r="F393" s="82">
        <v>69.87</v>
      </c>
      <c r="G393" s="82">
        <v>0.28999999999999998</v>
      </c>
      <c r="H393" s="82">
        <v>10.11</v>
      </c>
      <c r="I393" s="82">
        <v>5.32</v>
      </c>
      <c r="J393" s="82">
        <v>0.1</v>
      </c>
      <c r="K393" s="82">
        <v>0.03</v>
      </c>
      <c r="L393" s="82">
        <v>0.05</v>
      </c>
      <c r="M393" s="82">
        <v>6.97</v>
      </c>
      <c r="N393" s="82">
        <v>3.88</v>
      </c>
      <c r="O393" s="82"/>
      <c r="P393" s="82"/>
      <c r="Q393" s="82">
        <v>3.3800000000000097</v>
      </c>
      <c r="S393" s="82">
        <v>49.63</v>
      </c>
      <c r="T393" s="82">
        <v>0.96</v>
      </c>
      <c r="U393" s="82">
        <v>0.99</v>
      </c>
      <c r="V393" s="82">
        <v>35.72</v>
      </c>
      <c r="W393" s="82">
        <v>0.68</v>
      </c>
      <c r="X393" s="82">
        <v>0.37</v>
      </c>
      <c r="Y393" s="82">
        <v>0.79</v>
      </c>
      <c r="Z393" s="82">
        <v>7.79</v>
      </c>
      <c r="AA393" s="82">
        <v>1.07</v>
      </c>
      <c r="AB393" s="82"/>
      <c r="AD393" s="83"/>
      <c r="AE393" s="83"/>
      <c r="AF393" s="84"/>
      <c r="AG393" s="83"/>
      <c r="AH393" s="83"/>
      <c r="AI393" s="83"/>
      <c r="AJ393" s="83"/>
      <c r="AK393" s="85"/>
      <c r="AL393" s="85"/>
      <c r="AM393" s="85"/>
      <c r="AN393" s="85"/>
      <c r="AO393" s="85"/>
      <c r="AP393" s="85"/>
      <c r="AQ393" s="85"/>
      <c r="AR393" s="85"/>
      <c r="AS393" s="85"/>
      <c r="AT393" s="85"/>
      <c r="AU393" s="83"/>
      <c r="AV393" s="83"/>
      <c r="AW393" s="83"/>
      <c r="AX393" s="83"/>
      <c r="AY393" s="83"/>
      <c r="AZ393" s="83"/>
      <c r="BA393" s="83"/>
      <c r="BB393" s="84"/>
      <c r="BC393" s="84"/>
      <c r="BD393" s="83"/>
      <c r="BE393" s="83"/>
      <c r="BF393" s="83"/>
      <c r="BG393" s="83"/>
      <c r="BH393" s="83"/>
      <c r="BI393" s="83"/>
      <c r="BJ393" s="83"/>
      <c r="BK393" s="83"/>
      <c r="BL393" s="82"/>
      <c r="BM393" s="82"/>
      <c r="BN393" s="82"/>
      <c r="BO393" s="82"/>
      <c r="BP393" s="82"/>
      <c r="BQ393" s="82"/>
      <c r="BR393" s="82"/>
      <c r="BS393" s="82"/>
      <c r="BT393" s="82"/>
      <c r="BU393" s="82"/>
      <c r="BV393" s="82"/>
      <c r="BW393" s="82"/>
      <c r="BX393" s="82"/>
      <c r="CA393" s="82"/>
      <c r="CB393" s="82"/>
      <c r="CC393" s="82"/>
      <c r="CD393" s="82"/>
      <c r="CE393" s="82"/>
      <c r="CF393" s="82"/>
      <c r="CG393" s="82"/>
      <c r="CH393" s="82"/>
      <c r="CI393" s="82"/>
      <c r="CJ393" s="82"/>
      <c r="CK393" s="82"/>
      <c r="CL393" s="82"/>
      <c r="CP393" s="86"/>
      <c r="CQ393" s="86"/>
      <c r="CR393" s="86"/>
      <c r="CS393" s="86"/>
      <c r="CT393" s="86"/>
      <c r="CU393" s="86"/>
      <c r="CV393" s="86"/>
      <c r="CW393" s="86"/>
      <c r="CX393" s="86"/>
      <c r="CY393" s="86"/>
      <c r="CZ393" s="86"/>
      <c r="EM393" s="82"/>
      <c r="EN393" s="82"/>
      <c r="EO393" s="82"/>
      <c r="EP393" s="82"/>
      <c r="EQ393" s="82"/>
      <c r="ER393" s="82"/>
      <c r="ES393" s="82"/>
      <c r="ET393" s="82"/>
      <c r="EU393" s="82"/>
      <c r="EV393" s="82"/>
      <c r="EW393" s="82"/>
      <c r="FG393" s="87"/>
      <c r="FH393" s="87"/>
      <c r="FL393" s="82"/>
      <c r="FX393" s="82"/>
      <c r="FY393" s="82"/>
      <c r="FZ393" s="82"/>
      <c r="GA393" s="88"/>
      <c r="GB393" s="88"/>
      <c r="GE393" s="88"/>
      <c r="GG393" s="82"/>
    </row>
    <row r="394" spans="1:189" s="81" customFormat="1" ht="18" customHeight="1" x14ac:dyDescent="0.3">
      <c r="A394" s="81" t="s">
        <v>1068</v>
      </c>
      <c r="B394" s="81" t="s">
        <v>1021</v>
      </c>
      <c r="C394" s="82">
        <v>729</v>
      </c>
      <c r="D394" s="82">
        <v>1.52</v>
      </c>
      <c r="E394" s="56">
        <f t="shared" si="6"/>
        <v>1002.15</v>
      </c>
      <c r="F394" s="82">
        <v>63.74</v>
      </c>
      <c r="G394" s="82">
        <v>0.56000000000000005</v>
      </c>
      <c r="H394" s="82">
        <v>8.44</v>
      </c>
      <c r="I394" s="82">
        <v>8.83</v>
      </c>
      <c r="J394" s="82">
        <v>0.26</v>
      </c>
      <c r="K394" s="82">
        <v>0.01</v>
      </c>
      <c r="L394" s="82">
        <v>0.09</v>
      </c>
      <c r="M394" s="82">
        <v>8.1300000000000008</v>
      </c>
      <c r="N394" s="82">
        <v>4.57</v>
      </c>
      <c r="O394" s="82"/>
      <c r="P394" s="82"/>
      <c r="Q394" s="82">
        <v>5.3700000000000045</v>
      </c>
      <c r="S394" s="82">
        <v>49.79</v>
      </c>
      <c r="T394" s="82">
        <v>0.94</v>
      </c>
      <c r="U394" s="82">
        <v>1.42</v>
      </c>
      <c r="V394" s="82">
        <v>33.64</v>
      </c>
      <c r="W394" s="82">
        <v>0.51</v>
      </c>
      <c r="X394" s="82">
        <v>0.53</v>
      </c>
      <c r="Y394" s="82">
        <v>0.43</v>
      </c>
      <c r="Z394" s="82">
        <v>7.92</v>
      </c>
      <c r="AA394" s="82">
        <v>1.37</v>
      </c>
      <c r="AB394" s="82"/>
      <c r="AD394" s="83"/>
      <c r="AE394" s="83"/>
      <c r="AF394" s="84"/>
      <c r="AG394" s="83"/>
      <c r="AH394" s="83"/>
      <c r="AI394" s="83"/>
      <c r="AJ394" s="83"/>
      <c r="AK394" s="85"/>
      <c r="AL394" s="85"/>
      <c r="AM394" s="85"/>
      <c r="AN394" s="85"/>
      <c r="AO394" s="85"/>
      <c r="AP394" s="85"/>
      <c r="AQ394" s="85"/>
      <c r="AR394" s="85"/>
      <c r="AS394" s="85"/>
      <c r="AT394" s="85"/>
      <c r="AU394" s="83"/>
      <c r="AV394" s="83"/>
      <c r="AW394" s="83"/>
      <c r="AX394" s="83"/>
      <c r="AY394" s="83"/>
      <c r="AZ394" s="83"/>
      <c r="BA394" s="83"/>
      <c r="BB394" s="84"/>
      <c r="BC394" s="84"/>
      <c r="BD394" s="83"/>
      <c r="BE394" s="83"/>
      <c r="BF394" s="83"/>
      <c r="BG394" s="83"/>
      <c r="BH394" s="83"/>
      <c r="BI394" s="83"/>
      <c r="BJ394" s="83"/>
      <c r="BK394" s="83"/>
      <c r="BL394" s="82"/>
      <c r="BM394" s="82"/>
      <c r="BN394" s="82"/>
      <c r="BO394" s="82"/>
      <c r="BP394" s="82"/>
      <c r="BQ394" s="82"/>
      <c r="BR394" s="82"/>
      <c r="BS394" s="82"/>
      <c r="BT394" s="82"/>
      <c r="BU394" s="82"/>
      <c r="BV394" s="82"/>
      <c r="BW394" s="82"/>
      <c r="BX394" s="82"/>
      <c r="CA394" s="82"/>
      <c r="CB394" s="82"/>
      <c r="CC394" s="82"/>
      <c r="CD394" s="82"/>
      <c r="CE394" s="82"/>
      <c r="CF394" s="82"/>
      <c r="CG394" s="82"/>
      <c r="CH394" s="82"/>
      <c r="CI394" s="82"/>
      <c r="CJ394" s="82"/>
      <c r="CK394" s="82"/>
      <c r="CL394" s="82"/>
      <c r="CP394" s="86"/>
      <c r="CQ394" s="86"/>
      <c r="CR394" s="86"/>
      <c r="CS394" s="86"/>
      <c r="CT394" s="86"/>
      <c r="CU394" s="86"/>
      <c r="CV394" s="86"/>
      <c r="CW394" s="86"/>
      <c r="CX394" s="86"/>
      <c r="CY394" s="86"/>
      <c r="CZ394" s="86"/>
      <c r="EM394" s="82"/>
      <c r="EN394" s="82"/>
      <c r="EO394" s="82"/>
      <c r="EP394" s="82"/>
      <c r="EQ394" s="82"/>
      <c r="ER394" s="82"/>
      <c r="ES394" s="82"/>
      <c r="ET394" s="82"/>
      <c r="EU394" s="82"/>
      <c r="EV394" s="82"/>
      <c r="EW394" s="82"/>
      <c r="FG394" s="87"/>
      <c r="FH394" s="87"/>
      <c r="FL394" s="82"/>
      <c r="FX394" s="82"/>
      <c r="FY394" s="82"/>
      <c r="FZ394" s="82"/>
      <c r="GA394" s="88"/>
      <c r="GB394" s="88"/>
      <c r="GE394" s="88"/>
      <c r="GG394" s="82"/>
    </row>
    <row r="395" spans="1:189" s="89" customFormat="1" ht="18" customHeight="1" x14ac:dyDescent="0.3">
      <c r="A395" s="89" t="s">
        <v>1061</v>
      </c>
      <c r="B395" s="89" t="s">
        <v>1021</v>
      </c>
      <c r="C395" s="90">
        <v>1000</v>
      </c>
      <c r="D395" s="90">
        <v>18</v>
      </c>
      <c r="E395" s="56">
        <f t="shared" si="6"/>
        <v>1273.1500000000001</v>
      </c>
      <c r="F395" s="90">
        <v>67.88</v>
      </c>
      <c r="G395" s="90">
        <v>0.49</v>
      </c>
      <c r="H395" s="90">
        <v>18.010000000000002</v>
      </c>
      <c r="I395" s="90">
        <v>2.27</v>
      </c>
      <c r="J395" s="90">
        <v>0.24</v>
      </c>
      <c r="K395" s="90">
        <v>0.49</v>
      </c>
      <c r="L395" s="90">
        <v>1.25</v>
      </c>
      <c r="M395" s="90">
        <v>6.47</v>
      </c>
      <c r="N395" s="90">
        <v>2.62</v>
      </c>
      <c r="O395" s="90"/>
      <c r="P395" s="90"/>
      <c r="Q395" s="90">
        <v>0.28000000000001535</v>
      </c>
      <c r="S395" s="90">
        <v>43.86</v>
      </c>
      <c r="T395" s="90">
        <v>2.48</v>
      </c>
      <c r="U395" s="90">
        <v>13.61</v>
      </c>
      <c r="V395" s="90">
        <v>13.56</v>
      </c>
      <c r="W395" s="90">
        <v>0.17</v>
      </c>
      <c r="X395" s="90">
        <v>10.27</v>
      </c>
      <c r="Y395" s="90">
        <v>7.8</v>
      </c>
      <c r="Z395" s="90">
        <v>4.16</v>
      </c>
      <c r="AA395" s="90">
        <v>0.67</v>
      </c>
      <c r="AB395" s="90"/>
      <c r="AD395" s="91"/>
      <c r="AE395" s="91"/>
      <c r="AF395" s="64"/>
      <c r="AG395" s="91"/>
      <c r="AH395" s="91"/>
      <c r="AI395" s="91"/>
      <c r="AJ395" s="91"/>
      <c r="AK395" s="92"/>
      <c r="AL395" s="92"/>
      <c r="AM395" s="92"/>
      <c r="AN395" s="92"/>
      <c r="AO395" s="92"/>
      <c r="AP395" s="92"/>
      <c r="AQ395" s="92"/>
      <c r="AR395" s="92"/>
      <c r="AS395" s="92"/>
      <c r="AT395" s="92"/>
      <c r="AU395" s="91"/>
      <c r="AV395" s="91"/>
      <c r="AW395" s="91"/>
      <c r="AX395" s="91"/>
      <c r="AY395" s="91"/>
      <c r="AZ395" s="91"/>
      <c r="BA395" s="91"/>
      <c r="BB395" s="64"/>
      <c r="BC395" s="64"/>
      <c r="BD395" s="91"/>
      <c r="BE395" s="91"/>
      <c r="BF395" s="91"/>
      <c r="BG395" s="91"/>
      <c r="BH395" s="91"/>
      <c r="BI395" s="91"/>
      <c r="BJ395" s="91"/>
      <c r="BK395" s="91"/>
      <c r="BL395" s="90"/>
      <c r="BM395" s="90"/>
      <c r="BN395" s="90"/>
      <c r="BO395" s="90"/>
      <c r="BP395" s="90"/>
      <c r="BQ395" s="90"/>
      <c r="BR395" s="90"/>
      <c r="BS395" s="90"/>
      <c r="BT395" s="90"/>
      <c r="BU395" s="90"/>
      <c r="BV395" s="90"/>
      <c r="BW395" s="90"/>
      <c r="BX395" s="90"/>
      <c r="CA395" s="90"/>
      <c r="CB395" s="90"/>
      <c r="CC395" s="90"/>
      <c r="CD395" s="90"/>
      <c r="CE395" s="90"/>
      <c r="CF395" s="90"/>
      <c r="CG395" s="90"/>
      <c r="CH395" s="90"/>
      <c r="CI395" s="90"/>
      <c r="CJ395" s="90"/>
      <c r="CK395" s="90"/>
      <c r="CL395" s="90"/>
      <c r="CP395" s="93"/>
      <c r="CQ395" s="93"/>
      <c r="CR395" s="93"/>
      <c r="CS395" s="93"/>
      <c r="CT395" s="93"/>
      <c r="CU395" s="93"/>
      <c r="CV395" s="93"/>
      <c r="CW395" s="93"/>
      <c r="CX395" s="93"/>
      <c r="CY395" s="93"/>
      <c r="CZ395" s="93"/>
      <c r="EM395" s="90"/>
      <c r="EN395" s="90"/>
      <c r="EO395" s="90"/>
      <c r="EP395" s="90"/>
      <c r="EQ395" s="90"/>
      <c r="ER395" s="90"/>
      <c r="ES395" s="90"/>
      <c r="ET395" s="90"/>
      <c r="EU395" s="90"/>
      <c r="EV395" s="90"/>
      <c r="EW395" s="90"/>
      <c r="FG395" s="94"/>
      <c r="FH395" s="94"/>
      <c r="FL395" s="90"/>
      <c r="FX395" s="90"/>
      <c r="FY395" s="90"/>
      <c r="FZ395" s="90"/>
      <c r="GA395" s="95"/>
      <c r="GB395" s="95"/>
      <c r="GE395" s="95"/>
      <c r="GG395" s="90"/>
    </row>
    <row r="396" spans="1:189" s="89" customFormat="1" ht="18" customHeight="1" x14ac:dyDescent="0.3">
      <c r="A396" s="89" t="s">
        <v>1067</v>
      </c>
      <c r="B396" s="89" t="s">
        <v>1021</v>
      </c>
      <c r="C396" s="90">
        <v>1025</v>
      </c>
      <c r="D396" s="90">
        <v>22</v>
      </c>
      <c r="E396" s="56">
        <f t="shared" si="6"/>
        <v>1298.1500000000001</v>
      </c>
      <c r="F396" s="90">
        <v>63.36</v>
      </c>
      <c r="G396" s="90">
        <v>1</v>
      </c>
      <c r="H396" s="90">
        <v>18.46</v>
      </c>
      <c r="I396" s="90">
        <v>3.39</v>
      </c>
      <c r="J396" s="90">
        <v>0.1</v>
      </c>
      <c r="K396" s="90">
        <v>0.7</v>
      </c>
      <c r="L396" s="90">
        <v>1.36</v>
      </c>
      <c r="M396" s="90">
        <v>8.9</v>
      </c>
      <c r="N396" s="90">
        <v>2.58</v>
      </c>
      <c r="O396" s="90"/>
      <c r="P396" s="90"/>
      <c r="Q396" s="90">
        <v>7.3900000000000006</v>
      </c>
      <c r="S396" s="90">
        <v>43.03</v>
      </c>
      <c r="T396" s="90">
        <v>4.4400000000000004</v>
      </c>
      <c r="U396" s="90">
        <v>13.41</v>
      </c>
      <c r="V396" s="90">
        <v>13.35</v>
      </c>
      <c r="W396" s="90"/>
      <c r="X396" s="90">
        <v>11.68</v>
      </c>
      <c r="Y396" s="90">
        <v>7.25</v>
      </c>
      <c r="Z396" s="90">
        <v>4.51</v>
      </c>
      <c r="AA396" s="90">
        <v>0.52</v>
      </c>
      <c r="AB396" s="90"/>
      <c r="AD396" s="91"/>
      <c r="AE396" s="91"/>
      <c r="AF396" s="64"/>
      <c r="AG396" s="91"/>
      <c r="AH396" s="91"/>
      <c r="AI396" s="91"/>
      <c r="AJ396" s="91"/>
      <c r="AK396" s="92"/>
      <c r="AL396" s="92"/>
      <c r="AM396" s="92"/>
      <c r="AN396" s="92"/>
      <c r="AO396" s="92"/>
      <c r="AP396" s="92"/>
      <c r="AQ396" s="92"/>
      <c r="AR396" s="92"/>
      <c r="AS396" s="92"/>
      <c r="AT396" s="92"/>
      <c r="AU396" s="91"/>
      <c r="AV396" s="91"/>
      <c r="AW396" s="91"/>
      <c r="AX396" s="91"/>
      <c r="AY396" s="91"/>
      <c r="AZ396" s="91"/>
      <c r="BA396" s="91"/>
      <c r="BB396" s="64"/>
      <c r="BC396" s="64"/>
      <c r="BD396" s="91"/>
      <c r="BE396" s="91"/>
      <c r="BF396" s="91"/>
      <c r="BG396" s="91"/>
      <c r="BH396" s="91"/>
      <c r="BI396" s="91"/>
      <c r="BJ396" s="91"/>
      <c r="BK396" s="91"/>
      <c r="BL396" s="90"/>
      <c r="BM396" s="90"/>
      <c r="BN396" s="90"/>
      <c r="BO396" s="90"/>
      <c r="BP396" s="90"/>
      <c r="BQ396" s="90"/>
      <c r="BR396" s="90"/>
      <c r="BS396" s="90"/>
      <c r="BT396" s="90"/>
      <c r="BU396" s="90"/>
      <c r="BV396" s="90"/>
      <c r="BW396" s="90"/>
      <c r="BX396" s="90"/>
      <c r="CA396" s="90"/>
      <c r="CB396" s="90"/>
      <c r="CC396" s="90"/>
      <c r="CD396" s="90"/>
      <c r="CE396" s="90"/>
      <c r="CF396" s="90"/>
      <c r="CG396" s="90"/>
      <c r="CH396" s="90"/>
      <c r="CI396" s="90"/>
      <c r="CJ396" s="90"/>
      <c r="CK396" s="90"/>
      <c r="CL396" s="90"/>
      <c r="CP396" s="93"/>
      <c r="CQ396" s="93"/>
      <c r="CR396" s="93"/>
      <c r="CS396" s="93"/>
      <c r="CT396" s="93"/>
      <c r="CU396" s="93"/>
      <c r="CV396" s="93"/>
      <c r="CW396" s="93"/>
      <c r="CX396" s="93"/>
      <c r="CY396" s="93"/>
      <c r="CZ396" s="93"/>
      <c r="EM396" s="90"/>
      <c r="EN396" s="90"/>
      <c r="EO396" s="90"/>
      <c r="EP396" s="90"/>
      <c r="EQ396" s="90"/>
      <c r="ER396" s="90"/>
      <c r="ES396" s="90"/>
      <c r="ET396" s="90"/>
      <c r="EU396" s="90"/>
      <c r="EV396" s="90"/>
      <c r="EW396" s="90"/>
      <c r="FG396" s="94"/>
      <c r="FH396" s="94"/>
      <c r="FL396" s="90"/>
      <c r="FX396" s="90"/>
      <c r="FY396" s="90"/>
      <c r="FZ396" s="90"/>
      <c r="GA396" s="95"/>
      <c r="GB396" s="95"/>
      <c r="GE396" s="95"/>
      <c r="GG396" s="90"/>
    </row>
    <row r="397" spans="1:189" s="56" customFormat="1" ht="18" customHeight="1" x14ac:dyDescent="0.3">
      <c r="A397" s="56" t="s">
        <v>1062</v>
      </c>
      <c r="B397" s="56" t="s">
        <v>1021</v>
      </c>
      <c r="C397" s="57">
        <v>920</v>
      </c>
      <c r="D397" s="57">
        <v>17</v>
      </c>
      <c r="E397" s="56">
        <f t="shared" si="6"/>
        <v>1193.1500000000001</v>
      </c>
      <c r="F397" s="58">
        <v>68.2</v>
      </c>
      <c r="G397" s="58">
        <v>0.1</v>
      </c>
      <c r="H397" s="58">
        <v>22.1</v>
      </c>
      <c r="I397" s="58">
        <v>1.53</v>
      </c>
      <c r="J397" s="58"/>
      <c r="K397" s="58">
        <v>0.9</v>
      </c>
      <c r="L397" s="58">
        <v>5.8</v>
      </c>
      <c r="M397" s="58">
        <v>0.8</v>
      </c>
      <c r="N397" s="58">
        <v>0.6</v>
      </c>
      <c r="O397" s="58"/>
      <c r="P397" s="58"/>
      <c r="Q397" s="58">
        <f t="shared" ref="Q397:Q402" si="7">IF(100-SUM(F397:P397)&lt;0,0,100-SUM(F397:P397))</f>
        <v>0</v>
      </c>
      <c r="S397" s="58">
        <v>45.26</v>
      </c>
      <c r="T397" s="58">
        <v>0.81</v>
      </c>
      <c r="U397" s="58">
        <v>11.71</v>
      </c>
      <c r="V397" s="58">
        <v>7.29</v>
      </c>
      <c r="W397" s="58">
        <v>0.26</v>
      </c>
      <c r="X397" s="58">
        <v>13.62</v>
      </c>
      <c r="Y397" s="58">
        <v>10.67</v>
      </c>
      <c r="Z397" s="58">
        <v>1.66</v>
      </c>
      <c r="AA397" s="58">
        <v>0.41</v>
      </c>
      <c r="AB397" s="58"/>
      <c r="AD397" s="59"/>
      <c r="AE397" s="60"/>
      <c r="AF397" s="61"/>
      <c r="AG397" s="59"/>
      <c r="AH397" s="59"/>
      <c r="AI397" s="59"/>
      <c r="AJ397" s="60"/>
      <c r="AK397" s="62"/>
      <c r="AL397" s="62"/>
      <c r="AM397" s="62"/>
      <c r="AN397" s="62"/>
      <c r="AO397" s="62"/>
      <c r="AP397" s="62"/>
      <c r="AQ397" s="63"/>
      <c r="AR397" s="62"/>
      <c r="AS397" s="62"/>
      <c r="AT397" s="63"/>
      <c r="AU397" s="59"/>
      <c r="AV397" s="59"/>
      <c r="AW397" s="59"/>
      <c r="AX397" s="59"/>
      <c r="AY397" s="59"/>
      <c r="AZ397" s="59"/>
      <c r="BA397" s="60"/>
      <c r="BB397" s="64"/>
      <c r="BC397" s="64"/>
      <c r="BD397" s="59"/>
      <c r="BE397" s="59"/>
      <c r="BF397" s="59"/>
      <c r="BG397" s="59"/>
      <c r="BH397" s="59"/>
      <c r="BI397" s="59"/>
      <c r="BJ397" s="59"/>
      <c r="BK397" s="59"/>
      <c r="BL397" s="57"/>
      <c r="BM397" s="57"/>
      <c r="BN397" s="57"/>
      <c r="BO397" s="57"/>
      <c r="BP397" s="57"/>
      <c r="BQ397" s="57"/>
      <c r="BR397" s="57"/>
      <c r="BS397" s="57"/>
      <c r="BT397" s="57"/>
      <c r="BU397" s="57"/>
      <c r="BV397" s="57"/>
      <c r="BW397" s="57"/>
      <c r="BX397" s="57"/>
      <c r="CA397" s="57"/>
      <c r="CB397" s="57"/>
      <c r="CC397" s="57"/>
      <c r="CD397" s="57"/>
      <c r="CE397" s="57"/>
      <c r="CF397" s="57"/>
      <c r="CG397" s="57"/>
      <c r="CH397" s="57"/>
      <c r="CI397" s="57"/>
      <c r="CJ397" s="57"/>
      <c r="CK397" s="57"/>
      <c r="CL397" s="57"/>
      <c r="CP397"/>
      <c r="CQ397"/>
      <c r="CR397"/>
      <c r="CS397"/>
      <c r="CT397"/>
      <c r="CU397"/>
      <c r="CV397"/>
      <c r="CW397"/>
      <c r="CX397"/>
      <c r="CY397"/>
      <c r="CZ397"/>
      <c r="EM397" s="57"/>
      <c r="EN397" s="57"/>
      <c r="EO397" s="57"/>
      <c r="EP397" s="57"/>
      <c r="EQ397" s="57"/>
      <c r="ER397" s="57"/>
      <c r="ES397" s="57"/>
      <c r="ET397" s="57"/>
      <c r="EU397" s="57"/>
      <c r="EV397" s="57"/>
      <c r="EW397" s="57"/>
      <c r="FG397" s="65"/>
      <c r="FH397" s="65"/>
      <c r="FL397" s="57"/>
      <c r="FX397" s="57"/>
      <c r="FY397" s="57"/>
      <c r="FZ397" s="57"/>
      <c r="GA397" s="66"/>
      <c r="GB397" s="66"/>
      <c r="GE397" s="66"/>
      <c r="GG397" s="57"/>
    </row>
    <row r="398" spans="1:189" s="56" customFormat="1" ht="18" customHeight="1" x14ac:dyDescent="0.3">
      <c r="A398" s="56" t="s">
        <v>1062</v>
      </c>
      <c r="B398" s="56" t="s">
        <v>1021</v>
      </c>
      <c r="C398" s="57">
        <v>920</v>
      </c>
      <c r="D398" s="57">
        <v>17</v>
      </c>
      <c r="E398" s="56">
        <f t="shared" si="6"/>
        <v>1193.1500000000001</v>
      </c>
      <c r="F398" s="58">
        <v>69.3</v>
      </c>
      <c r="G398" s="58">
        <v>0.1</v>
      </c>
      <c r="H398" s="58">
        <v>20.8</v>
      </c>
      <c r="I398" s="58">
        <v>1.53</v>
      </c>
      <c r="J398" s="58">
        <v>0</v>
      </c>
      <c r="K398" s="58">
        <v>0.9</v>
      </c>
      <c r="L398" s="58">
        <v>6</v>
      </c>
      <c r="M398" s="58">
        <v>0.7</v>
      </c>
      <c r="N398" s="58">
        <v>0.6</v>
      </c>
      <c r="O398" s="58"/>
      <c r="P398" s="58"/>
      <c r="Q398" s="58">
        <f t="shared" si="7"/>
        <v>7.000000000000739E-2</v>
      </c>
      <c r="S398" s="58">
        <v>44.3</v>
      </c>
      <c r="T398" s="58">
        <v>0.46</v>
      </c>
      <c r="U398" s="58">
        <v>14.07</v>
      </c>
      <c r="V398" s="58">
        <v>5.66</v>
      </c>
      <c r="W398" s="58">
        <v>0.12</v>
      </c>
      <c r="X398" s="58">
        <v>15.24</v>
      </c>
      <c r="Y398" s="58">
        <v>11.9</v>
      </c>
      <c r="Z398" s="58">
        <v>2.2400000000000002</v>
      </c>
      <c r="AA398" s="58">
        <v>0.48</v>
      </c>
      <c r="AB398" s="58"/>
      <c r="AD398" s="59"/>
      <c r="AE398" s="60"/>
      <c r="AF398" s="61"/>
      <c r="AG398" s="59"/>
      <c r="AH398" s="59"/>
      <c r="AI398" s="59"/>
      <c r="AJ398" s="60"/>
      <c r="AK398" s="62"/>
      <c r="AL398" s="62"/>
      <c r="AM398" s="62"/>
      <c r="AN398" s="62"/>
      <c r="AO398" s="62"/>
      <c r="AP398" s="62"/>
      <c r="AQ398" s="63"/>
      <c r="AR398" s="62"/>
      <c r="AS398" s="62"/>
      <c r="AT398" s="63"/>
      <c r="AU398" s="59"/>
      <c r="AV398" s="59"/>
      <c r="AW398" s="59"/>
      <c r="AX398" s="59"/>
      <c r="AY398" s="59"/>
      <c r="AZ398" s="59"/>
      <c r="BA398" s="60"/>
      <c r="BB398" s="64"/>
      <c r="BC398" s="64"/>
      <c r="BD398" s="59"/>
      <c r="BE398" s="59"/>
      <c r="BF398" s="59"/>
      <c r="BG398" s="59"/>
      <c r="BH398" s="59"/>
      <c r="BI398" s="59"/>
      <c r="BJ398" s="59"/>
      <c r="BK398" s="59"/>
      <c r="BL398" s="57"/>
      <c r="BM398" s="57"/>
      <c r="BN398" s="57"/>
      <c r="BO398" s="57"/>
      <c r="BP398" s="57"/>
      <c r="BQ398" s="57"/>
      <c r="BR398" s="57"/>
      <c r="BS398" s="57"/>
      <c r="BT398" s="57"/>
      <c r="BU398" s="57"/>
      <c r="BV398" s="57"/>
      <c r="BW398" s="57"/>
      <c r="BX398" s="57"/>
      <c r="CA398" s="57"/>
      <c r="CB398" s="57"/>
      <c r="CC398" s="57"/>
      <c r="CD398" s="57"/>
      <c r="CE398" s="57"/>
      <c r="CF398" s="57"/>
      <c r="CG398" s="57"/>
      <c r="CH398" s="57"/>
      <c r="CI398" s="57"/>
      <c r="CJ398" s="57"/>
      <c r="CK398" s="57"/>
      <c r="CL398" s="57"/>
      <c r="CP398"/>
      <c r="CQ398"/>
      <c r="CR398"/>
      <c r="CS398"/>
      <c r="CT398"/>
      <c r="CU398"/>
      <c r="CV398"/>
      <c r="CW398"/>
      <c r="CX398"/>
      <c r="CY398"/>
      <c r="CZ398"/>
      <c r="EM398" s="57"/>
      <c r="EN398" s="57"/>
      <c r="EO398" s="57"/>
      <c r="EP398" s="57"/>
      <c r="EQ398" s="57"/>
      <c r="ER398" s="57"/>
      <c r="ES398" s="57"/>
      <c r="ET398" s="57"/>
      <c r="EU398" s="57"/>
      <c r="EV398" s="57"/>
      <c r="EW398" s="57"/>
      <c r="FG398" s="65"/>
      <c r="FH398" s="65"/>
      <c r="FL398" s="57"/>
      <c r="FX398" s="57"/>
      <c r="FY398" s="57"/>
      <c r="FZ398" s="57"/>
      <c r="GA398" s="66"/>
      <c r="GB398" s="66"/>
      <c r="GE398" s="66"/>
      <c r="GG398" s="57"/>
    </row>
    <row r="399" spans="1:189" s="56" customFormat="1" ht="18" customHeight="1" x14ac:dyDescent="0.3">
      <c r="A399" s="56" t="s">
        <v>1062</v>
      </c>
      <c r="B399" s="56" t="s">
        <v>1021</v>
      </c>
      <c r="C399" s="57">
        <v>920</v>
      </c>
      <c r="D399" s="57">
        <v>17</v>
      </c>
      <c r="E399" s="56">
        <f t="shared" si="6"/>
        <v>1193.1500000000001</v>
      </c>
      <c r="F399" s="58">
        <v>68.2</v>
      </c>
      <c r="G399" s="58">
        <v>0.1</v>
      </c>
      <c r="H399" s="58">
        <v>21.5</v>
      </c>
      <c r="I399" s="58">
        <v>1.9100000000000001</v>
      </c>
      <c r="J399" s="58"/>
      <c r="K399" s="58">
        <v>1.6</v>
      </c>
      <c r="L399" s="58">
        <v>5.4</v>
      </c>
      <c r="M399" s="58">
        <v>0.7</v>
      </c>
      <c r="N399" s="58">
        <v>0.6</v>
      </c>
      <c r="O399" s="58"/>
      <c r="P399" s="58"/>
      <c r="Q399" s="58">
        <f t="shared" si="7"/>
        <v>0</v>
      </c>
      <c r="S399" s="58">
        <v>44.41</v>
      </c>
      <c r="T399" s="58">
        <v>0.16</v>
      </c>
      <c r="U399" s="58">
        <v>14.33</v>
      </c>
      <c r="V399" s="58">
        <v>6.27</v>
      </c>
      <c r="W399" s="58">
        <v>0.12</v>
      </c>
      <c r="X399" s="58">
        <v>15.63</v>
      </c>
      <c r="Y399" s="58">
        <v>11.27</v>
      </c>
      <c r="Z399" s="58">
        <v>2.31</v>
      </c>
      <c r="AA399" s="58">
        <v>0.44</v>
      </c>
      <c r="AB399" s="58"/>
      <c r="AD399" s="59"/>
      <c r="AE399" s="60"/>
      <c r="AF399" s="61"/>
      <c r="AG399" s="59"/>
      <c r="AH399" s="59"/>
      <c r="AI399" s="59"/>
      <c r="AJ399" s="60"/>
      <c r="AK399" s="62"/>
      <c r="AL399" s="62"/>
      <c r="AM399" s="62"/>
      <c r="AN399" s="62"/>
      <c r="AO399" s="62"/>
      <c r="AP399" s="62"/>
      <c r="AQ399" s="63"/>
      <c r="AR399" s="62"/>
      <c r="AS399" s="62"/>
      <c r="AT399" s="63"/>
      <c r="AU399" s="59"/>
      <c r="AV399" s="59"/>
      <c r="AW399" s="59"/>
      <c r="AX399" s="59"/>
      <c r="AY399" s="59"/>
      <c r="AZ399" s="59"/>
      <c r="BA399" s="60"/>
      <c r="BB399" s="64"/>
      <c r="BC399" s="64"/>
      <c r="BD399" s="59"/>
      <c r="BE399" s="59"/>
      <c r="BF399" s="59"/>
      <c r="BG399" s="59"/>
      <c r="BH399" s="59"/>
      <c r="BI399" s="59"/>
      <c r="BJ399" s="59"/>
      <c r="BK399" s="59"/>
      <c r="BL399" s="57"/>
      <c r="BM399" s="57"/>
      <c r="BN399" s="57"/>
      <c r="BO399" s="57"/>
      <c r="BP399" s="57"/>
      <c r="BQ399" s="57"/>
      <c r="BR399" s="57"/>
      <c r="BS399" s="57"/>
      <c r="BT399" s="57"/>
      <c r="BU399" s="57"/>
      <c r="BV399" s="57"/>
      <c r="BW399" s="57"/>
      <c r="BX399" s="57"/>
      <c r="CA399" s="57"/>
      <c r="CB399" s="57"/>
      <c r="CC399" s="57"/>
      <c r="CD399" s="57"/>
      <c r="CE399" s="57"/>
      <c r="CF399" s="57"/>
      <c r="CG399" s="57"/>
      <c r="CH399" s="57"/>
      <c r="CI399" s="57"/>
      <c r="CJ399" s="57"/>
      <c r="CK399" s="57"/>
      <c r="CL399" s="57"/>
      <c r="CP399"/>
      <c r="CQ399"/>
      <c r="CR399"/>
      <c r="CS399"/>
      <c r="CT399"/>
      <c r="CU399"/>
      <c r="CV399"/>
      <c r="CW399"/>
      <c r="CX399"/>
      <c r="CY399"/>
      <c r="CZ399"/>
      <c r="EM399" s="57"/>
      <c r="EN399" s="57"/>
      <c r="EO399" s="57"/>
      <c r="EP399" s="57"/>
      <c r="EQ399" s="57"/>
      <c r="ER399" s="57"/>
      <c r="ES399" s="57"/>
      <c r="ET399" s="57"/>
      <c r="EU399" s="57"/>
      <c r="EV399" s="57"/>
      <c r="EW399" s="57"/>
      <c r="FG399" s="65"/>
      <c r="FH399" s="65"/>
      <c r="FL399" s="57"/>
      <c r="FX399" s="57"/>
      <c r="FY399" s="57"/>
      <c r="FZ399" s="57"/>
      <c r="GA399" s="66"/>
      <c r="GB399" s="66"/>
      <c r="GE399" s="66"/>
      <c r="GG399" s="57"/>
    </row>
    <row r="400" spans="1:189" s="56" customFormat="1" ht="18" customHeight="1" x14ac:dyDescent="0.3">
      <c r="A400" s="56" t="s">
        <v>1062</v>
      </c>
      <c r="B400" s="56" t="s">
        <v>1021</v>
      </c>
      <c r="C400" s="57">
        <v>920</v>
      </c>
      <c r="D400" s="57">
        <v>17</v>
      </c>
      <c r="E400" s="56">
        <f t="shared" si="6"/>
        <v>1193.1500000000001</v>
      </c>
      <c r="F400" s="58">
        <v>68.400000000000006</v>
      </c>
      <c r="G400" s="58">
        <v>0.1</v>
      </c>
      <c r="H400" s="58">
        <v>21.3</v>
      </c>
      <c r="I400" s="58">
        <v>1.9100000000000001</v>
      </c>
      <c r="J400" s="58"/>
      <c r="K400" s="58">
        <v>1.7</v>
      </c>
      <c r="L400" s="58">
        <v>5.3</v>
      </c>
      <c r="M400" s="58">
        <v>0.6</v>
      </c>
      <c r="N400" s="58">
        <v>0.5</v>
      </c>
      <c r="O400" s="58"/>
      <c r="P400" s="58"/>
      <c r="Q400" s="58">
        <f t="shared" si="7"/>
        <v>0.19000000000001194</v>
      </c>
      <c r="S400" s="58">
        <v>43.18</v>
      </c>
      <c r="T400" s="58">
        <v>0.36</v>
      </c>
      <c r="U400" s="58">
        <v>16.75</v>
      </c>
      <c r="V400" s="58">
        <v>6.79</v>
      </c>
      <c r="W400" s="58">
        <v>0.16</v>
      </c>
      <c r="X400" s="58">
        <v>12.86</v>
      </c>
      <c r="Y400" s="58">
        <v>11.39</v>
      </c>
      <c r="Z400" s="58">
        <v>2.08</v>
      </c>
      <c r="AA400" s="58">
        <v>0.46</v>
      </c>
      <c r="AB400" s="58"/>
      <c r="AD400" s="59"/>
      <c r="AE400" s="60"/>
      <c r="AF400" s="61"/>
      <c r="AG400" s="59"/>
      <c r="AH400" s="59"/>
      <c r="AI400" s="59"/>
      <c r="AJ400" s="60"/>
      <c r="AK400" s="62"/>
      <c r="AL400" s="62"/>
      <c r="AM400" s="62"/>
      <c r="AN400" s="62"/>
      <c r="AO400" s="62"/>
      <c r="AP400" s="62"/>
      <c r="AQ400" s="63"/>
      <c r="AR400" s="62"/>
      <c r="AS400" s="62"/>
      <c r="AT400" s="63"/>
      <c r="AU400" s="59"/>
      <c r="AV400" s="59"/>
      <c r="AW400" s="59"/>
      <c r="AX400" s="59"/>
      <c r="AY400" s="59"/>
      <c r="AZ400" s="59"/>
      <c r="BA400" s="60"/>
      <c r="BB400" s="64"/>
      <c r="BC400" s="64"/>
      <c r="BD400" s="59"/>
      <c r="BE400" s="59"/>
      <c r="BF400" s="59"/>
      <c r="BG400" s="59"/>
      <c r="BH400" s="59"/>
      <c r="BI400" s="59"/>
      <c r="BJ400" s="59"/>
      <c r="BK400" s="59"/>
      <c r="BL400" s="57"/>
      <c r="BM400" s="57"/>
      <c r="BN400" s="57"/>
      <c r="BO400" s="57"/>
      <c r="BP400" s="57"/>
      <c r="BQ400" s="57"/>
      <c r="BR400" s="57"/>
      <c r="BS400" s="57"/>
      <c r="BT400" s="57"/>
      <c r="BU400" s="57"/>
      <c r="BV400" s="57"/>
      <c r="BW400" s="57"/>
      <c r="BX400" s="57"/>
      <c r="CA400" s="57"/>
      <c r="CB400" s="57"/>
      <c r="CC400" s="57"/>
      <c r="CD400" s="57"/>
      <c r="CE400" s="57"/>
      <c r="CF400" s="57"/>
      <c r="CG400" s="57"/>
      <c r="CH400" s="57"/>
      <c r="CI400" s="57"/>
      <c r="CJ400" s="57"/>
      <c r="CK400" s="57"/>
      <c r="CL400" s="57"/>
      <c r="CP400"/>
      <c r="CQ400"/>
      <c r="CR400"/>
      <c r="CS400"/>
      <c r="CT400"/>
      <c r="CU400"/>
      <c r="CV400"/>
      <c r="CW400"/>
      <c r="CX400"/>
      <c r="CY400"/>
      <c r="CZ400"/>
      <c r="EM400" s="57"/>
      <c r="EN400" s="57"/>
      <c r="EO400" s="57"/>
      <c r="EP400" s="57"/>
      <c r="EQ400" s="57"/>
      <c r="ER400" s="57"/>
      <c r="ES400" s="57"/>
      <c r="ET400" s="57"/>
      <c r="EU400" s="57"/>
      <c r="EV400" s="57"/>
      <c r="EW400" s="57"/>
      <c r="FG400" s="65"/>
      <c r="FH400" s="65"/>
      <c r="FL400" s="57"/>
      <c r="FX400" s="57"/>
      <c r="FY400" s="57"/>
      <c r="FZ400" s="57"/>
      <c r="GA400" s="66"/>
      <c r="GB400" s="66"/>
      <c r="GE400" s="66"/>
      <c r="GG400" s="57"/>
    </row>
    <row r="401" spans="1:189" s="56" customFormat="1" ht="18" customHeight="1" x14ac:dyDescent="0.3">
      <c r="A401" s="56" t="s">
        <v>1062</v>
      </c>
      <c r="B401" s="56" t="s">
        <v>1021</v>
      </c>
      <c r="C401" s="57">
        <v>920</v>
      </c>
      <c r="D401" s="57">
        <v>17</v>
      </c>
      <c r="E401" s="56">
        <f t="shared" si="6"/>
        <v>1193.1500000000001</v>
      </c>
      <c r="F401" s="58">
        <v>67.400000000000006</v>
      </c>
      <c r="G401" s="58">
        <v>0.4</v>
      </c>
      <c r="H401" s="58">
        <v>20</v>
      </c>
      <c r="I401" s="58">
        <v>3.06</v>
      </c>
      <c r="J401" s="58"/>
      <c r="K401" s="58">
        <v>1.7</v>
      </c>
      <c r="L401" s="58">
        <v>5.7</v>
      </c>
      <c r="M401" s="58">
        <v>0.7</v>
      </c>
      <c r="N401" s="58">
        <v>0.9</v>
      </c>
      <c r="O401" s="58"/>
      <c r="P401" s="58"/>
      <c r="Q401" s="58">
        <f t="shared" si="7"/>
        <v>0.13999999999997215</v>
      </c>
      <c r="S401" s="58">
        <v>42.66</v>
      </c>
      <c r="T401" s="58">
        <v>0.47</v>
      </c>
      <c r="U401" s="58">
        <v>17.41</v>
      </c>
      <c r="V401" s="58">
        <v>6.6</v>
      </c>
      <c r="W401" s="58">
        <v>0.19</v>
      </c>
      <c r="X401" s="58">
        <v>13.25</v>
      </c>
      <c r="Y401" s="58">
        <v>11.23</v>
      </c>
      <c r="Z401" s="58">
        <v>2.27</v>
      </c>
      <c r="AA401" s="58">
        <v>0.44</v>
      </c>
      <c r="AB401" s="58"/>
      <c r="AD401" s="59"/>
      <c r="AE401" s="60"/>
      <c r="AF401" s="61"/>
      <c r="AG401" s="59"/>
      <c r="AH401" s="59"/>
      <c r="AI401" s="59"/>
      <c r="AJ401" s="60"/>
      <c r="AK401" s="62"/>
      <c r="AL401" s="62"/>
      <c r="AM401" s="62"/>
      <c r="AN401" s="62"/>
      <c r="AO401" s="62"/>
      <c r="AP401" s="62"/>
      <c r="AQ401" s="63"/>
      <c r="AR401" s="62"/>
      <c r="AS401" s="62"/>
      <c r="AT401" s="63"/>
      <c r="AU401" s="59"/>
      <c r="AV401" s="59"/>
      <c r="AW401" s="59"/>
      <c r="AX401" s="59"/>
      <c r="AY401" s="59"/>
      <c r="AZ401" s="59"/>
      <c r="BA401" s="60"/>
      <c r="BB401" s="64"/>
      <c r="BC401" s="64"/>
      <c r="BD401" s="59"/>
      <c r="BE401" s="59"/>
      <c r="BF401" s="59"/>
      <c r="BG401" s="59"/>
      <c r="BH401" s="59"/>
      <c r="BI401" s="59"/>
      <c r="BJ401" s="59"/>
      <c r="BK401" s="59"/>
      <c r="BL401" s="57"/>
      <c r="BM401" s="57"/>
      <c r="BN401" s="57"/>
      <c r="BO401" s="57"/>
      <c r="BP401" s="57"/>
      <c r="BQ401" s="57"/>
      <c r="BR401" s="57"/>
      <c r="BS401" s="57"/>
      <c r="BT401" s="57"/>
      <c r="BU401" s="57"/>
      <c r="BV401" s="57"/>
      <c r="BW401" s="57"/>
      <c r="BX401" s="57"/>
      <c r="CA401" s="57"/>
      <c r="CB401" s="57"/>
      <c r="CC401" s="57"/>
      <c r="CD401" s="57"/>
      <c r="CE401" s="57"/>
      <c r="CF401" s="57"/>
      <c r="CG401" s="57"/>
      <c r="CH401" s="57"/>
      <c r="CI401" s="57"/>
      <c r="CJ401" s="57"/>
      <c r="CK401" s="57"/>
      <c r="CL401" s="57"/>
      <c r="CP401"/>
      <c r="CQ401"/>
      <c r="CR401"/>
      <c r="CS401"/>
      <c r="CT401"/>
      <c r="CU401"/>
      <c r="CV401"/>
      <c r="CW401"/>
      <c r="CX401"/>
      <c r="CY401"/>
      <c r="CZ401"/>
      <c r="EM401" s="57"/>
      <c r="EN401" s="57"/>
      <c r="EO401" s="57"/>
      <c r="EP401" s="57"/>
      <c r="EQ401" s="57"/>
      <c r="ER401" s="57"/>
      <c r="ES401" s="57"/>
      <c r="ET401" s="57"/>
      <c r="EU401" s="57"/>
      <c r="EV401" s="57"/>
      <c r="EW401" s="57"/>
      <c r="FG401" s="65"/>
      <c r="FH401" s="65"/>
      <c r="FL401" s="57"/>
      <c r="FX401" s="57"/>
      <c r="FY401" s="57"/>
      <c r="FZ401" s="57"/>
      <c r="GA401" s="66"/>
      <c r="GB401" s="66"/>
      <c r="GE401" s="66"/>
      <c r="GG401" s="57"/>
    </row>
    <row r="402" spans="1:189" s="56" customFormat="1" ht="18" customHeight="1" x14ac:dyDescent="0.3">
      <c r="A402" s="56" t="s">
        <v>1062</v>
      </c>
      <c r="B402" s="56" t="s">
        <v>1021</v>
      </c>
      <c r="C402" s="57">
        <v>920</v>
      </c>
      <c r="D402" s="57">
        <v>17</v>
      </c>
      <c r="E402" s="56">
        <f t="shared" si="6"/>
        <v>1193.1500000000001</v>
      </c>
      <c r="F402" s="58">
        <v>68.7</v>
      </c>
      <c r="G402" s="58">
        <v>0.7</v>
      </c>
      <c r="H402" s="58">
        <v>19.899999999999999</v>
      </c>
      <c r="I402" s="58">
        <v>2.87</v>
      </c>
      <c r="J402" s="58"/>
      <c r="K402" s="58">
        <v>1.7</v>
      </c>
      <c r="L402" s="58">
        <v>4.0999999999999996</v>
      </c>
      <c r="M402" s="58">
        <v>0.7</v>
      </c>
      <c r="N402" s="58">
        <v>1.3</v>
      </c>
      <c r="O402" s="58"/>
      <c r="P402" s="58"/>
      <c r="Q402" s="58">
        <f t="shared" si="7"/>
        <v>2.9999999999986926E-2</v>
      </c>
      <c r="S402" s="58">
        <v>44.49</v>
      </c>
      <c r="T402" s="58">
        <v>0.33</v>
      </c>
      <c r="U402" s="58">
        <v>14.27</v>
      </c>
      <c r="V402" s="58">
        <v>6.08</v>
      </c>
      <c r="W402" s="58">
        <v>0.26</v>
      </c>
      <c r="X402" s="58">
        <v>14.74</v>
      </c>
      <c r="Y402" s="58">
        <v>11.81</v>
      </c>
      <c r="Z402" s="58">
        <v>2.41</v>
      </c>
      <c r="AA402" s="58">
        <v>0.47</v>
      </c>
      <c r="AB402" s="58"/>
      <c r="AD402" s="59"/>
      <c r="AE402" s="60"/>
      <c r="AF402" s="61"/>
      <c r="AG402" s="59"/>
      <c r="AH402" s="59"/>
      <c r="AI402" s="59"/>
      <c r="AJ402" s="60"/>
      <c r="AK402" s="62"/>
      <c r="AL402" s="62"/>
      <c r="AM402" s="62"/>
      <c r="AN402" s="62"/>
      <c r="AO402" s="62"/>
      <c r="AP402" s="62"/>
      <c r="AQ402" s="63"/>
      <c r="AR402" s="62"/>
      <c r="AS402" s="62"/>
      <c r="AT402" s="63"/>
      <c r="AU402" s="59"/>
      <c r="AV402" s="59"/>
      <c r="AW402" s="59"/>
      <c r="AX402" s="59"/>
      <c r="AY402" s="59"/>
      <c r="AZ402" s="59"/>
      <c r="BA402" s="60"/>
      <c r="BB402" s="64"/>
      <c r="BC402" s="64"/>
      <c r="BD402" s="59"/>
      <c r="BE402" s="59"/>
      <c r="BF402" s="59"/>
      <c r="BG402" s="59"/>
      <c r="BH402" s="59"/>
      <c r="BI402" s="59"/>
      <c r="BJ402" s="59"/>
      <c r="BK402" s="59"/>
      <c r="BL402" s="57"/>
      <c r="BM402" s="57"/>
      <c r="BN402" s="57"/>
      <c r="BO402" s="57"/>
      <c r="BP402" s="57"/>
      <c r="BQ402" s="57"/>
      <c r="BR402" s="57"/>
      <c r="BS402" s="57"/>
      <c r="BT402" s="57"/>
      <c r="BU402" s="57"/>
      <c r="BV402" s="57"/>
      <c r="BW402" s="57"/>
      <c r="BX402" s="57"/>
      <c r="CA402" s="57"/>
      <c r="CB402" s="57"/>
      <c r="CC402" s="57"/>
      <c r="CD402" s="57"/>
      <c r="CE402" s="57"/>
      <c r="CF402" s="57"/>
      <c r="CG402" s="57"/>
      <c r="CH402" s="57"/>
      <c r="CI402" s="57"/>
      <c r="CJ402" s="57"/>
      <c r="CK402" s="57"/>
      <c r="CL402" s="57"/>
      <c r="CP402"/>
      <c r="CQ402"/>
      <c r="CR402"/>
      <c r="CS402"/>
      <c r="CT402"/>
      <c r="CU402"/>
      <c r="CV402"/>
      <c r="CW402"/>
      <c r="CX402"/>
      <c r="CY402"/>
      <c r="CZ402"/>
      <c r="EM402" s="57"/>
      <c r="EN402" s="57"/>
      <c r="EO402" s="57"/>
      <c r="EP402" s="57"/>
      <c r="EQ402" s="57"/>
      <c r="ER402" s="57"/>
      <c r="ES402" s="57"/>
      <c r="ET402" s="57"/>
      <c r="EU402" s="57"/>
      <c r="EV402" s="57"/>
      <c r="EW402" s="57"/>
      <c r="FG402" s="65"/>
      <c r="FH402" s="65"/>
      <c r="FL402" s="57"/>
      <c r="FX402" s="57"/>
      <c r="FY402" s="57"/>
      <c r="FZ402" s="57"/>
      <c r="GA402" s="66"/>
      <c r="GB402" s="66"/>
      <c r="GE402" s="66"/>
      <c r="GG402" s="5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C5782-EC7E-4B0B-9C1E-43ACAABB6EC9}">
  <dimension ref="A1:S215"/>
  <sheetViews>
    <sheetView workbookViewId="0">
      <selection activeCell="H19" sqref="H19"/>
    </sheetView>
  </sheetViews>
  <sheetFormatPr defaultRowHeight="14.4" x14ac:dyDescent="0.3"/>
  <sheetData>
    <row r="1" spans="1:19" ht="25.2" x14ac:dyDescent="0.3">
      <c r="A1" s="96" t="s">
        <v>1089</v>
      </c>
      <c r="B1" s="97" t="s">
        <v>1090</v>
      </c>
      <c r="C1" s="97" t="s">
        <v>1091</v>
      </c>
      <c r="D1" s="98" t="s">
        <v>1092</v>
      </c>
      <c r="E1" s="98" t="s">
        <v>1093</v>
      </c>
      <c r="F1" s="99" t="s">
        <v>1094</v>
      </c>
      <c r="G1" s="100" t="s">
        <v>1325</v>
      </c>
      <c r="H1" s="99" t="s">
        <v>1326</v>
      </c>
      <c r="I1" s="100" t="s">
        <v>1327</v>
      </c>
      <c r="J1" s="98" t="s">
        <v>87</v>
      </c>
      <c r="K1" s="99" t="s">
        <v>89</v>
      </c>
      <c r="L1" s="99" t="s">
        <v>90</v>
      </c>
      <c r="M1" s="99" t="s">
        <v>1328</v>
      </c>
      <c r="N1" s="99" t="s">
        <v>1329</v>
      </c>
      <c r="O1" s="99" t="s">
        <v>1330</v>
      </c>
      <c r="P1" s="101" t="s">
        <v>1095</v>
      </c>
      <c r="Q1" s="96" t="s">
        <v>1096</v>
      </c>
      <c r="R1" s="99" t="s">
        <v>107</v>
      </c>
      <c r="S1" s="99" t="s">
        <v>1324</v>
      </c>
    </row>
    <row r="2" spans="1:19" x14ac:dyDescent="0.3">
      <c r="A2" s="102" t="s">
        <v>1097</v>
      </c>
      <c r="B2" s="103">
        <v>0.877</v>
      </c>
      <c r="C2" s="103">
        <v>0.123</v>
      </c>
      <c r="D2" s="104">
        <v>1050</v>
      </c>
      <c r="E2" s="104">
        <v>2020</v>
      </c>
      <c r="F2" s="105">
        <v>1.2479645318298771</v>
      </c>
      <c r="G2" s="106">
        <v>51.13</v>
      </c>
      <c r="H2" s="105">
        <v>0.98</v>
      </c>
      <c r="I2" s="106">
        <v>18.170000000000002</v>
      </c>
      <c r="J2" s="104">
        <v>8.6199999999999992</v>
      </c>
      <c r="K2" s="105">
        <v>6.03</v>
      </c>
      <c r="L2" s="106">
        <v>12.19</v>
      </c>
      <c r="M2" s="105">
        <v>2.4300000000000002</v>
      </c>
      <c r="N2" s="105">
        <v>7.0000000000000007E-2</v>
      </c>
      <c r="O2" s="105">
        <v>4.7835921262369387</v>
      </c>
      <c r="P2" s="106">
        <v>94.1</v>
      </c>
      <c r="Q2" s="104" t="s">
        <v>1098</v>
      </c>
      <c r="R2">
        <f>D2+273.15</f>
        <v>1323.15</v>
      </c>
      <c r="S2">
        <f>E2/1000</f>
        <v>2.02</v>
      </c>
    </row>
    <row r="3" spans="1:19" x14ac:dyDescent="0.3">
      <c r="A3" s="107" t="s">
        <v>1099</v>
      </c>
      <c r="B3" s="103">
        <v>0.85399999999999998</v>
      </c>
      <c r="C3" s="103">
        <v>0.14599999999999999</v>
      </c>
      <c r="D3" s="104">
        <v>980</v>
      </c>
      <c r="E3" s="104">
        <v>2000</v>
      </c>
      <c r="F3" s="105">
        <v>1.802203290487268</v>
      </c>
      <c r="G3" s="106">
        <v>48.44</v>
      </c>
      <c r="H3" s="105">
        <v>2.15</v>
      </c>
      <c r="I3" s="106">
        <v>17.05</v>
      </c>
      <c r="J3" s="104">
        <v>11.2</v>
      </c>
      <c r="K3" s="105">
        <v>3.58</v>
      </c>
      <c r="L3" s="105">
        <v>8.61</v>
      </c>
      <c r="M3" s="105">
        <v>3.1</v>
      </c>
      <c r="N3" s="105">
        <v>0.43</v>
      </c>
      <c r="O3" s="105">
        <v>4.9386810818845097</v>
      </c>
      <c r="P3" s="106">
        <v>95.8</v>
      </c>
      <c r="Q3" s="104" t="s">
        <v>1100</v>
      </c>
      <c r="R3">
        <f t="shared" ref="R3:R66" si="0">D3+273.15</f>
        <v>1253.1500000000001</v>
      </c>
      <c r="S3">
        <f t="shared" ref="S3:S66" si="1">E3/1000</f>
        <v>2</v>
      </c>
    </row>
    <row r="4" spans="1:19" x14ac:dyDescent="0.3">
      <c r="A4" s="102" t="s">
        <v>1101</v>
      </c>
      <c r="B4" s="108">
        <v>0.35637797922504871</v>
      </c>
      <c r="C4" s="108">
        <v>0.62037179123430741</v>
      </c>
      <c r="D4" s="104">
        <v>925</v>
      </c>
      <c r="E4" s="104">
        <v>500</v>
      </c>
      <c r="F4" s="105">
        <v>4.161183527552307</v>
      </c>
      <c r="G4" s="106">
        <v>70.5</v>
      </c>
      <c r="H4" s="105">
        <v>0.62</v>
      </c>
      <c r="I4" s="106">
        <v>14.4</v>
      </c>
      <c r="J4" s="104">
        <v>3.23</v>
      </c>
      <c r="K4" s="105">
        <v>0.52</v>
      </c>
      <c r="L4" s="105">
        <v>1.88</v>
      </c>
      <c r="M4" s="105">
        <v>5.69</v>
      </c>
      <c r="N4" s="105">
        <v>2.86</v>
      </c>
      <c r="O4" s="105">
        <v>2.531911991904829</v>
      </c>
      <c r="P4" s="106">
        <v>98.8</v>
      </c>
      <c r="Q4" s="104" t="s">
        <v>1102</v>
      </c>
      <c r="R4">
        <f t="shared" si="0"/>
        <v>1198.1500000000001</v>
      </c>
      <c r="S4">
        <f t="shared" si="1"/>
        <v>0.5</v>
      </c>
    </row>
    <row r="5" spans="1:19" x14ac:dyDescent="0.3">
      <c r="A5" s="102" t="s">
        <v>1103</v>
      </c>
      <c r="B5" s="108">
        <v>0.37193152351512543</v>
      </c>
      <c r="C5" s="108">
        <v>0.60557952647056246</v>
      </c>
      <c r="D5" s="104">
        <v>875</v>
      </c>
      <c r="E5" s="104">
        <v>750</v>
      </c>
      <c r="F5" s="105">
        <v>4.442125596756572</v>
      </c>
      <c r="G5" s="106">
        <v>72.400000000000006</v>
      </c>
      <c r="H5" s="105">
        <v>0.47</v>
      </c>
      <c r="I5" s="106">
        <v>14.4</v>
      </c>
      <c r="J5" s="104">
        <v>2.36</v>
      </c>
      <c r="K5" s="105">
        <v>0.33</v>
      </c>
      <c r="L5" s="105">
        <v>1.41</v>
      </c>
      <c r="M5" s="105">
        <v>5.29</v>
      </c>
      <c r="N5" s="105">
        <v>3.04</v>
      </c>
      <c r="O5" s="105">
        <v>3.294989003242291</v>
      </c>
      <c r="P5" s="106">
        <v>98</v>
      </c>
      <c r="Q5" s="104" t="s">
        <v>1102</v>
      </c>
      <c r="R5">
        <f t="shared" si="0"/>
        <v>1148.1500000000001</v>
      </c>
      <c r="S5">
        <f t="shared" si="1"/>
        <v>0.75</v>
      </c>
    </row>
    <row r="6" spans="1:19" x14ac:dyDescent="0.3">
      <c r="A6" s="102" t="s">
        <v>1104</v>
      </c>
      <c r="B6" s="108">
        <v>0.36809311994102878</v>
      </c>
      <c r="C6" s="108">
        <v>0.610985570179017</v>
      </c>
      <c r="D6" s="104">
        <v>825</v>
      </c>
      <c r="E6" s="104">
        <v>1500</v>
      </c>
      <c r="F6" s="105">
        <v>4.3542343281969762</v>
      </c>
      <c r="G6" s="106">
        <v>72.8</v>
      </c>
      <c r="H6" s="105">
        <v>0.28999999999999998</v>
      </c>
      <c r="I6" s="106">
        <v>14.8</v>
      </c>
      <c r="J6" s="104">
        <v>1.75</v>
      </c>
      <c r="K6" s="105">
        <v>0.26</v>
      </c>
      <c r="L6" s="105">
        <v>1.49</v>
      </c>
      <c r="M6" s="105">
        <v>5.42</v>
      </c>
      <c r="N6" s="105">
        <v>2.96</v>
      </c>
      <c r="O6" s="105">
        <v>4.9944181768610552</v>
      </c>
      <c r="P6" s="106">
        <v>93.8</v>
      </c>
      <c r="Q6" s="104" t="s">
        <v>1102</v>
      </c>
      <c r="R6">
        <f t="shared" si="0"/>
        <v>1098.1500000000001</v>
      </c>
      <c r="S6">
        <f t="shared" si="1"/>
        <v>1.5</v>
      </c>
    </row>
    <row r="7" spans="1:19" x14ac:dyDescent="0.3">
      <c r="A7" s="102" t="s">
        <v>1105</v>
      </c>
      <c r="B7" s="108">
        <v>0.35871585140278789</v>
      </c>
      <c r="C7" s="108">
        <v>0.60924105346187285</v>
      </c>
      <c r="D7" s="104">
        <v>850</v>
      </c>
      <c r="E7" s="104">
        <v>1000</v>
      </c>
      <c r="F7" s="105">
        <v>4.4829855469933095</v>
      </c>
      <c r="G7" s="106">
        <v>73</v>
      </c>
      <c r="H7" s="105">
        <v>0.32</v>
      </c>
      <c r="I7" s="106">
        <v>14.5</v>
      </c>
      <c r="J7" s="104">
        <v>2.02</v>
      </c>
      <c r="K7" s="105">
        <v>0.28000000000000003</v>
      </c>
      <c r="L7" s="105">
        <v>1.45</v>
      </c>
      <c r="M7" s="105">
        <v>5.01</v>
      </c>
      <c r="N7" s="105">
        <v>3</v>
      </c>
      <c r="O7" s="105">
        <v>3.9174360310124223</v>
      </c>
      <c r="P7" s="106">
        <v>94.1</v>
      </c>
      <c r="Q7" s="104" t="s">
        <v>1102</v>
      </c>
      <c r="R7">
        <f t="shared" si="0"/>
        <v>1123.1500000000001</v>
      </c>
      <c r="S7">
        <f t="shared" si="1"/>
        <v>1</v>
      </c>
    </row>
    <row r="8" spans="1:19" x14ac:dyDescent="0.3">
      <c r="A8" s="102" t="s">
        <v>1106</v>
      </c>
      <c r="B8" s="108">
        <v>0.40078560565592697</v>
      </c>
      <c r="C8" s="108">
        <v>0.58110826037619734</v>
      </c>
      <c r="D8" s="104">
        <v>900</v>
      </c>
      <c r="E8" s="104">
        <v>500</v>
      </c>
      <c r="F8" s="105">
        <v>4.182096864734433</v>
      </c>
      <c r="G8" s="106">
        <v>72.400000000000006</v>
      </c>
      <c r="H8" s="105">
        <v>0.46</v>
      </c>
      <c r="I8" s="106">
        <v>13.8</v>
      </c>
      <c r="J8" s="105">
        <v>2.6</v>
      </c>
      <c r="K8" s="105">
        <v>0.34</v>
      </c>
      <c r="L8" s="105">
        <v>1.36</v>
      </c>
      <c r="M8" s="105">
        <v>5.53</v>
      </c>
      <c r="N8" s="105">
        <v>3.08</v>
      </c>
      <c r="O8" s="105">
        <v>2.5938440809776111</v>
      </c>
      <c r="P8" s="106">
        <v>98.7</v>
      </c>
      <c r="Q8" s="104" t="s">
        <v>1102</v>
      </c>
      <c r="R8">
        <f t="shared" si="0"/>
        <v>1173.1500000000001</v>
      </c>
      <c r="S8">
        <f t="shared" si="1"/>
        <v>0.5</v>
      </c>
    </row>
    <row r="9" spans="1:19" x14ac:dyDescent="0.3">
      <c r="A9" s="102" t="s">
        <v>1107</v>
      </c>
      <c r="B9" s="103">
        <v>0.626</v>
      </c>
      <c r="C9" s="103">
        <f t="shared" ref="C9:C16" si="2">1-B9-0.01</f>
        <v>0.36399999999999999</v>
      </c>
      <c r="D9" s="104">
        <v>995</v>
      </c>
      <c r="E9" s="104">
        <v>500</v>
      </c>
      <c r="F9" s="105">
        <v>3.998238591770213</v>
      </c>
      <c r="G9" s="106">
        <v>70.626599999999996</v>
      </c>
      <c r="H9" s="105">
        <v>0.28709999999999997</v>
      </c>
      <c r="I9" s="106">
        <v>13.302300000000001</v>
      </c>
      <c r="J9" s="105">
        <v>2.0097</v>
      </c>
      <c r="K9" s="105">
        <v>0.86129999999999995</v>
      </c>
      <c r="L9" s="105">
        <v>3.4451999999999998</v>
      </c>
      <c r="M9" s="105">
        <v>3.5409000000000002</v>
      </c>
      <c r="N9" s="105">
        <v>1.7243999999999999</v>
      </c>
      <c r="O9" s="105">
        <v>2.3351454678457211</v>
      </c>
      <c r="P9" s="106">
        <v>95.7</v>
      </c>
      <c r="Q9" s="104" t="s">
        <v>1108</v>
      </c>
      <c r="R9">
        <f t="shared" si="0"/>
        <v>1268.1500000000001</v>
      </c>
      <c r="S9">
        <f t="shared" si="1"/>
        <v>0.5</v>
      </c>
    </row>
    <row r="10" spans="1:19" x14ac:dyDescent="0.3">
      <c r="A10" s="102" t="s">
        <v>1109</v>
      </c>
      <c r="B10" s="103">
        <v>0.63200000000000001</v>
      </c>
      <c r="C10" s="103">
        <f t="shared" si="2"/>
        <v>0.35799999999999998</v>
      </c>
      <c r="D10" s="104">
        <v>950</v>
      </c>
      <c r="E10" s="104">
        <v>850</v>
      </c>
      <c r="F10" s="105">
        <v>3.9187069558437959</v>
      </c>
      <c r="G10" s="106">
        <v>69.793899999999994</v>
      </c>
      <c r="H10" s="105">
        <v>0.47349999999999998</v>
      </c>
      <c r="I10" s="106">
        <v>13.447399999999998</v>
      </c>
      <c r="J10" s="105">
        <v>1.7992999999999999</v>
      </c>
      <c r="K10" s="105">
        <v>0.85229999999999995</v>
      </c>
      <c r="L10" s="105">
        <v>3.4091999999999998</v>
      </c>
      <c r="M10" s="105">
        <v>3.4091999999999998</v>
      </c>
      <c r="N10" s="105">
        <v>1.6098999999999999</v>
      </c>
      <c r="O10" s="105">
        <v>3.257096415396707</v>
      </c>
      <c r="P10" s="106">
        <v>94.7</v>
      </c>
      <c r="Q10" s="104" t="s">
        <v>1108</v>
      </c>
      <c r="R10">
        <f t="shared" si="0"/>
        <v>1223.1500000000001</v>
      </c>
      <c r="S10">
        <f t="shared" si="1"/>
        <v>0.85</v>
      </c>
    </row>
    <row r="11" spans="1:19" x14ac:dyDescent="0.3">
      <c r="A11" s="102" t="s">
        <v>1110</v>
      </c>
      <c r="B11" s="103">
        <v>0.53</v>
      </c>
      <c r="C11" s="103">
        <f t="shared" si="2"/>
        <v>0.45999999999999996</v>
      </c>
      <c r="D11" s="104">
        <v>875</v>
      </c>
      <c r="E11" s="104">
        <v>1000</v>
      </c>
      <c r="F11" s="105">
        <v>4.5313218244055653</v>
      </c>
      <c r="G11" s="106">
        <v>73.820800000000006</v>
      </c>
      <c r="H11" s="105">
        <v>0.1888</v>
      </c>
      <c r="I11" s="106">
        <v>11.516799999999998</v>
      </c>
      <c r="J11" s="105">
        <v>1.2272000000000001</v>
      </c>
      <c r="K11" s="105">
        <v>0.47199999999999998</v>
      </c>
      <c r="L11" s="105">
        <v>1.8879999999999999</v>
      </c>
      <c r="M11" s="105">
        <v>3.3039999999999998</v>
      </c>
      <c r="N11" s="105">
        <v>2.0768</v>
      </c>
      <c r="O11" s="105">
        <v>3.8243172726343819</v>
      </c>
      <c r="P11" s="106">
        <v>94.4</v>
      </c>
      <c r="Q11" s="104" t="s">
        <v>1108</v>
      </c>
      <c r="R11">
        <f t="shared" si="0"/>
        <v>1148.1500000000001</v>
      </c>
      <c r="S11">
        <f t="shared" si="1"/>
        <v>1</v>
      </c>
    </row>
    <row r="12" spans="1:19" x14ac:dyDescent="0.3">
      <c r="A12" s="102" t="s">
        <v>1111</v>
      </c>
      <c r="B12" s="103">
        <v>0.69799999999999995</v>
      </c>
      <c r="C12" s="103">
        <f t="shared" si="2"/>
        <v>0.29200000000000004</v>
      </c>
      <c r="D12" s="104">
        <v>950</v>
      </c>
      <c r="E12" s="104">
        <v>1100</v>
      </c>
      <c r="F12" s="105">
        <v>3.6786858860649625</v>
      </c>
      <c r="G12" s="106">
        <v>70.700399999999988</v>
      </c>
      <c r="H12" s="105">
        <v>0.38319999999999999</v>
      </c>
      <c r="I12" s="106">
        <v>13.603599999999998</v>
      </c>
      <c r="J12" s="105">
        <v>1.8201999999999998</v>
      </c>
      <c r="K12" s="105">
        <v>0.76639999999999997</v>
      </c>
      <c r="L12" s="105">
        <v>3.4487999999999999</v>
      </c>
      <c r="M12" s="105">
        <v>3.4487999999999999</v>
      </c>
      <c r="N12" s="105">
        <v>1.6285999999999998</v>
      </c>
      <c r="O12" s="105">
        <v>3.7798605359652941</v>
      </c>
      <c r="P12" s="106">
        <v>95.8</v>
      </c>
      <c r="Q12" s="104" t="s">
        <v>1108</v>
      </c>
      <c r="R12">
        <f t="shared" si="0"/>
        <v>1223.1500000000001</v>
      </c>
      <c r="S12">
        <f t="shared" si="1"/>
        <v>1.1000000000000001</v>
      </c>
    </row>
    <row r="13" spans="1:19" x14ac:dyDescent="0.3">
      <c r="A13" s="102" t="s">
        <v>1112</v>
      </c>
      <c r="B13" s="103">
        <v>0.60299999999999998</v>
      </c>
      <c r="C13" s="103">
        <f>1-B13-0.01</f>
        <v>0.38700000000000001</v>
      </c>
      <c r="D13" s="104">
        <v>900</v>
      </c>
      <c r="E13" s="104">
        <v>1150</v>
      </c>
      <c r="F13" s="105">
        <v>3.8959184561215126</v>
      </c>
      <c r="G13" s="106">
        <v>70.55149999999999</v>
      </c>
      <c r="H13" s="105">
        <v>0.28409999999999996</v>
      </c>
      <c r="I13" s="106">
        <v>12.2163</v>
      </c>
      <c r="J13" s="105">
        <v>2.0834000000000001</v>
      </c>
      <c r="K13" s="105">
        <v>0.94699999999999995</v>
      </c>
      <c r="L13" s="105">
        <v>3.4091999999999998</v>
      </c>
      <c r="M13" s="105">
        <v>3.5038999999999998</v>
      </c>
      <c r="N13" s="105">
        <v>1.7045999999999999</v>
      </c>
      <c r="O13" s="105">
        <v>4.0485651152800228</v>
      </c>
      <c r="P13" s="106">
        <v>94.7</v>
      </c>
      <c r="Q13" s="104" t="s">
        <v>1108</v>
      </c>
      <c r="R13">
        <f t="shared" si="0"/>
        <v>1173.1500000000001</v>
      </c>
      <c r="S13">
        <f t="shared" si="1"/>
        <v>1.1499999999999999</v>
      </c>
    </row>
    <row r="14" spans="1:19" x14ac:dyDescent="0.3">
      <c r="A14" s="102" t="s">
        <v>1113</v>
      </c>
      <c r="B14" s="103">
        <v>0.57999999999999996</v>
      </c>
      <c r="C14" s="103">
        <f>1-B14-0.01</f>
        <v>0.41000000000000003</v>
      </c>
      <c r="D14" s="104">
        <v>875</v>
      </c>
      <c r="E14" s="104">
        <v>1250</v>
      </c>
      <c r="F14" s="105">
        <v>4.3835364467425606</v>
      </c>
      <c r="G14" s="106">
        <v>73.209799999999987</v>
      </c>
      <c r="H14" s="105">
        <v>0.2823</v>
      </c>
      <c r="I14" s="106">
        <v>11.950699999999999</v>
      </c>
      <c r="J14" s="105">
        <v>1.2233000000000001</v>
      </c>
      <c r="K14" s="105">
        <v>0.47049999999999997</v>
      </c>
      <c r="L14" s="105">
        <v>2.1642999999999999</v>
      </c>
      <c r="M14" s="105">
        <v>3.1052999999999997</v>
      </c>
      <c r="N14" s="105">
        <v>1.7878999999999998</v>
      </c>
      <c r="O14" s="105">
        <v>4.292479002832593</v>
      </c>
      <c r="P14" s="106">
        <v>94.1</v>
      </c>
      <c r="Q14" s="104" t="s">
        <v>1108</v>
      </c>
      <c r="R14">
        <f t="shared" si="0"/>
        <v>1148.1500000000001</v>
      </c>
      <c r="S14">
        <f t="shared" si="1"/>
        <v>1.25</v>
      </c>
    </row>
    <row r="15" spans="1:19" x14ac:dyDescent="0.3">
      <c r="A15" s="102" t="s">
        <v>1114</v>
      </c>
      <c r="B15" s="103">
        <v>0.59899999999999998</v>
      </c>
      <c r="C15" s="103">
        <f t="shared" si="2"/>
        <v>0.39100000000000001</v>
      </c>
      <c r="D15" s="104">
        <v>875</v>
      </c>
      <c r="E15" s="104">
        <v>1600</v>
      </c>
      <c r="F15" s="105">
        <v>4.0948095944522933</v>
      </c>
      <c r="G15" s="106">
        <v>71.042400000000015</v>
      </c>
      <c r="H15" s="105">
        <v>0.18720000000000003</v>
      </c>
      <c r="I15" s="106">
        <v>12.8232</v>
      </c>
      <c r="J15" s="105">
        <v>1.3104</v>
      </c>
      <c r="K15" s="105">
        <v>0.56159999999999999</v>
      </c>
      <c r="L15" s="105">
        <v>2.6208</v>
      </c>
      <c r="M15" s="105">
        <v>3.4632000000000005</v>
      </c>
      <c r="N15" s="105">
        <v>1.6848000000000001</v>
      </c>
      <c r="O15" s="105">
        <v>4.9128510081945631</v>
      </c>
      <c r="P15" s="106">
        <v>93.6</v>
      </c>
      <c r="Q15" s="104" t="s">
        <v>1108</v>
      </c>
      <c r="R15">
        <f t="shared" si="0"/>
        <v>1148.1500000000001</v>
      </c>
      <c r="S15">
        <f t="shared" si="1"/>
        <v>1.6</v>
      </c>
    </row>
    <row r="16" spans="1:19" x14ac:dyDescent="0.3">
      <c r="A16" s="102" t="s">
        <v>1115</v>
      </c>
      <c r="B16" s="103">
        <v>0.52600000000000002</v>
      </c>
      <c r="C16" s="103">
        <f t="shared" si="2"/>
        <v>0.46399999999999997</v>
      </c>
      <c r="D16" s="104">
        <v>825</v>
      </c>
      <c r="E16" s="104">
        <v>1750</v>
      </c>
      <c r="F16" s="105">
        <v>4.5736300348044994</v>
      </c>
      <c r="G16" s="106">
        <v>71.7316</v>
      </c>
      <c r="H16" s="105">
        <v>0.18440000000000001</v>
      </c>
      <c r="I16" s="106">
        <v>11.893800000000001</v>
      </c>
      <c r="J16" s="105">
        <v>1.0142000000000002</v>
      </c>
      <c r="K16" s="105">
        <v>0.36880000000000002</v>
      </c>
      <c r="L16" s="105">
        <v>2.1206</v>
      </c>
      <c r="M16" s="105">
        <v>3.0426000000000002</v>
      </c>
      <c r="N16" s="105">
        <v>1.9362000000000001</v>
      </c>
      <c r="O16" s="105">
        <v>5.3107318589172916</v>
      </c>
      <c r="P16" s="106">
        <v>92.2</v>
      </c>
      <c r="Q16" s="104" t="s">
        <v>1108</v>
      </c>
      <c r="R16">
        <f t="shared" si="0"/>
        <v>1098.1500000000001</v>
      </c>
      <c r="S16">
        <f t="shared" si="1"/>
        <v>1.75</v>
      </c>
    </row>
    <row r="17" spans="1:19" x14ac:dyDescent="0.3">
      <c r="A17" s="102" t="s">
        <v>1116</v>
      </c>
      <c r="B17" s="103">
        <v>0.56999999999999995</v>
      </c>
      <c r="C17" s="103">
        <v>0.40500000000000003</v>
      </c>
      <c r="D17" s="104">
        <v>875</v>
      </c>
      <c r="E17" s="104">
        <v>2000</v>
      </c>
      <c r="F17" s="105">
        <v>3.8493933391970088</v>
      </c>
      <c r="G17" s="106">
        <v>66.237700000000004</v>
      </c>
      <c r="H17" s="105">
        <v>0.26012000000000002</v>
      </c>
      <c r="I17" s="106">
        <v>15.179860000000001</v>
      </c>
      <c r="J17" s="105">
        <v>1.10551</v>
      </c>
      <c r="K17" s="105">
        <v>0.77107000000000003</v>
      </c>
      <c r="L17" s="105">
        <v>2.6476500000000001</v>
      </c>
      <c r="M17" s="105">
        <v>4.1061800000000002</v>
      </c>
      <c r="N17" s="105">
        <v>2.9356400000000002</v>
      </c>
      <c r="O17" s="105">
        <v>5.5764657261586752</v>
      </c>
      <c r="P17" s="106">
        <v>92.9</v>
      </c>
      <c r="Q17" s="104" t="s">
        <v>32</v>
      </c>
      <c r="R17">
        <f t="shared" si="0"/>
        <v>1148.1500000000001</v>
      </c>
      <c r="S17">
        <f t="shared" si="1"/>
        <v>2</v>
      </c>
    </row>
    <row r="18" spans="1:19" x14ac:dyDescent="0.3">
      <c r="A18" s="102" t="s">
        <v>1117</v>
      </c>
      <c r="B18" s="103">
        <v>0.45700000000000002</v>
      </c>
      <c r="C18" s="103">
        <v>0.52</v>
      </c>
      <c r="D18" s="104">
        <v>850</v>
      </c>
      <c r="E18" s="104">
        <v>2000</v>
      </c>
      <c r="F18" s="105">
        <v>4.2194855579817689</v>
      </c>
      <c r="G18" s="106">
        <v>66.411900000000003</v>
      </c>
      <c r="H18" s="105">
        <v>0.31884999999999997</v>
      </c>
      <c r="I18" s="106">
        <v>14.612439999999999</v>
      </c>
      <c r="J18" s="105">
        <v>1.2662899999999999</v>
      </c>
      <c r="K18" s="105">
        <v>0.21864</v>
      </c>
      <c r="L18" s="105">
        <v>1.9859800000000003</v>
      </c>
      <c r="M18" s="105">
        <v>3.3433700000000002</v>
      </c>
      <c r="N18" s="105">
        <v>3.1885000000000003</v>
      </c>
      <c r="O18" s="105">
        <v>5.5915655948196035</v>
      </c>
      <c r="P18" s="106">
        <v>92.1</v>
      </c>
      <c r="Q18" s="104" t="s">
        <v>32</v>
      </c>
      <c r="R18">
        <f t="shared" si="0"/>
        <v>1123.1500000000001</v>
      </c>
      <c r="S18">
        <f t="shared" si="1"/>
        <v>2</v>
      </c>
    </row>
    <row r="19" spans="1:19" x14ac:dyDescent="0.3">
      <c r="A19" s="102" t="s">
        <v>1118</v>
      </c>
      <c r="B19" s="103">
        <v>0.54900000000000004</v>
      </c>
      <c r="C19" s="103">
        <v>0.43</v>
      </c>
      <c r="D19" s="104">
        <v>875</v>
      </c>
      <c r="E19" s="104">
        <v>2030</v>
      </c>
      <c r="F19" s="105">
        <v>3.6335990683762542</v>
      </c>
      <c r="G19" s="106">
        <v>64.562100000000001</v>
      </c>
      <c r="H19" s="105">
        <v>0.34998000000000001</v>
      </c>
      <c r="I19" s="106">
        <v>14.929410000000001</v>
      </c>
      <c r="J19" s="105">
        <v>2.5603799999999999</v>
      </c>
      <c r="K19" s="105">
        <v>0.65390999999999999</v>
      </c>
      <c r="L19" s="105">
        <v>2.6893199999999999</v>
      </c>
      <c r="M19" s="105">
        <v>3.9879300000000004</v>
      </c>
      <c r="N19" s="105">
        <v>2.8551000000000002</v>
      </c>
      <c r="O19" s="105">
        <v>5.6186891126788385</v>
      </c>
      <c r="P19" s="106">
        <v>92.1</v>
      </c>
      <c r="Q19" s="104" t="s">
        <v>32</v>
      </c>
      <c r="R19">
        <f t="shared" si="0"/>
        <v>1148.1500000000001</v>
      </c>
      <c r="S19">
        <f t="shared" si="1"/>
        <v>2.0299999999999998</v>
      </c>
    </row>
    <row r="20" spans="1:19" x14ac:dyDescent="0.3">
      <c r="A20" s="102" t="s">
        <v>1119</v>
      </c>
      <c r="B20" s="103">
        <v>0.80900000000000005</v>
      </c>
      <c r="C20" s="103">
        <v>0.187</v>
      </c>
      <c r="D20" s="104">
        <v>951</v>
      </c>
      <c r="E20" s="104">
        <v>2126</v>
      </c>
      <c r="F20" s="105">
        <v>2.6180567672325639</v>
      </c>
      <c r="G20" s="106">
        <v>58.241426000000004</v>
      </c>
      <c r="H20" s="105">
        <v>0.44073600000000002</v>
      </c>
      <c r="I20" s="106">
        <v>15.765494000000002</v>
      </c>
      <c r="J20" s="105">
        <v>5.5367459999999999</v>
      </c>
      <c r="K20" s="105">
        <v>2.0292219999999999</v>
      </c>
      <c r="L20" s="105">
        <v>5.3714699999999995</v>
      </c>
      <c r="M20" s="105">
        <v>3.2779739999999999</v>
      </c>
      <c r="N20" s="105">
        <v>0.954928</v>
      </c>
      <c r="O20" s="105">
        <v>5.3370664165905044</v>
      </c>
      <c r="P20" s="106">
        <f>97.5-O20</f>
        <v>92.162933583409497</v>
      </c>
      <c r="Q20" s="104" t="s">
        <v>1119</v>
      </c>
      <c r="R20">
        <f t="shared" si="0"/>
        <v>1224.1500000000001</v>
      </c>
      <c r="S20">
        <f t="shared" si="1"/>
        <v>2.1259999999999999</v>
      </c>
    </row>
    <row r="21" spans="1:19" x14ac:dyDescent="0.3">
      <c r="A21" s="102" t="s">
        <v>1120</v>
      </c>
      <c r="B21" s="103">
        <v>0.59799999999999998</v>
      </c>
      <c r="C21" s="103">
        <v>0.38600000000000001</v>
      </c>
      <c r="D21" s="104">
        <v>900</v>
      </c>
      <c r="E21" s="104">
        <v>2000</v>
      </c>
      <c r="F21" s="105">
        <v>2.9754981494016657</v>
      </c>
      <c r="G21" s="106">
        <v>55.439397000000007</v>
      </c>
      <c r="H21" s="105">
        <v>0.44596799999999998</v>
      </c>
      <c r="I21" s="106">
        <v>17.996667000000002</v>
      </c>
      <c r="J21" s="105">
        <v>5.0412687270000003</v>
      </c>
      <c r="K21" s="105">
        <v>0.91980899999999999</v>
      </c>
      <c r="L21" s="105">
        <v>4.9706849999999996</v>
      </c>
      <c r="M21" s="105">
        <v>4.5154260000000006</v>
      </c>
      <c r="N21" s="105">
        <v>3.1961040000000001</v>
      </c>
      <c r="O21" s="105">
        <v>5.3858503399145494</v>
      </c>
      <c r="P21" s="106">
        <f>97.8-O21</f>
        <v>92.414149660085442</v>
      </c>
      <c r="Q21" s="104" t="s">
        <v>1121</v>
      </c>
      <c r="R21">
        <f t="shared" si="0"/>
        <v>1173.1500000000001</v>
      </c>
      <c r="S21">
        <f t="shared" si="1"/>
        <v>2</v>
      </c>
    </row>
    <row r="22" spans="1:19" x14ac:dyDescent="0.3">
      <c r="A22" s="102" t="s">
        <v>1122</v>
      </c>
      <c r="B22" s="103">
        <v>0.72099999999999997</v>
      </c>
      <c r="C22" s="103">
        <v>0.26800000000000002</v>
      </c>
      <c r="D22" s="104">
        <v>950</v>
      </c>
      <c r="E22" s="104">
        <v>2000</v>
      </c>
      <c r="F22" s="105">
        <v>2.9476987452504417</v>
      </c>
      <c r="G22" s="106">
        <v>56.512495999999999</v>
      </c>
      <c r="H22" s="105">
        <v>0.60476000000000008</v>
      </c>
      <c r="I22" s="106">
        <v>17.724119999999999</v>
      </c>
      <c r="J22" s="105">
        <v>2.7927258560000001</v>
      </c>
      <c r="K22" s="105">
        <v>1.3211679999999999</v>
      </c>
      <c r="L22" s="105">
        <v>6.084816</v>
      </c>
      <c r="M22" s="105">
        <v>4.2426239999999993</v>
      </c>
      <c r="N22" s="105">
        <v>2.9679760000000002</v>
      </c>
      <c r="O22" s="105">
        <v>5.2630990829683908</v>
      </c>
      <c r="P22" s="106">
        <f>97.7-O22</f>
        <v>92.436900917031608</v>
      </c>
      <c r="Q22" s="104" t="s">
        <v>1121</v>
      </c>
      <c r="R22">
        <f t="shared" si="0"/>
        <v>1223.1500000000001</v>
      </c>
      <c r="S22">
        <f t="shared" si="1"/>
        <v>2</v>
      </c>
    </row>
    <row r="23" spans="1:19" x14ac:dyDescent="0.3">
      <c r="A23" s="102" t="s">
        <v>1123</v>
      </c>
      <c r="B23" s="103">
        <v>0.93300000000000005</v>
      </c>
      <c r="C23" s="103">
        <v>6.7000000000000004E-2</v>
      </c>
      <c r="D23" s="104">
        <v>1050</v>
      </c>
      <c r="E23" s="104">
        <v>2000</v>
      </c>
      <c r="F23" s="105">
        <v>1.1685249256136971</v>
      </c>
      <c r="G23" s="106">
        <v>46.337199999999996</v>
      </c>
      <c r="H23" s="105">
        <v>0.66815999999999998</v>
      </c>
      <c r="I23" s="106">
        <v>17.817599999999999</v>
      </c>
      <c r="J23" s="105">
        <v>7.68384</v>
      </c>
      <c r="K23" s="105">
        <v>6.1062400000000006</v>
      </c>
      <c r="L23" s="106">
        <v>11.6928</v>
      </c>
      <c r="M23" s="105">
        <v>2.57056</v>
      </c>
      <c r="N23" s="105">
        <v>0.11136</v>
      </c>
      <c r="O23" s="105">
        <v>4.734217489548521</v>
      </c>
      <c r="P23" s="106">
        <f>97.8-O23</f>
        <v>93.06578251045147</v>
      </c>
      <c r="Q23" s="104" t="s">
        <v>1123</v>
      </c>
      <c r="R23">
        <f t="shared" si="0"/>
        <v>1323.15</v>
      </c>
      <c r="S23">
        <f t="shared" si="1"/>
        <v>2</v>
      </c>
    </row>
    <row r="24" spans="1:19" x14ac:dyDescent="0.3">
      <c r="A24" s="102" t="s">
        <v>1124</v>
      </c>
      <c r="B24" s="103">
        <v>0.92700000000000005</v>
      </c>
      <c r="C24" s="103">
        <v>7.0999999999999994E-2</v>
      </c>
      <c r="D24" s="104">
        <v>1035</v>
      </c>
      <c r="E24" s="104">
        <v>2000</v>
      </c>
      <c r="F24" s="105">
        <v>1.2585662898695371</v>
      </c>
      <c r="G24" s="106">
        <v>45.472000000000001</v>
      </c>
      <c r="H24" s="105">
        <v>0.66815999999999998</v>
      </c>
      <c r="I24" s="106">
        <v>18.281600000000001</v>
      </c>
      <c r="J24" s="105">
        <v>8.0643200000000004</v>
      </c>
      <c r="K24" s="105">
        <v>5.9113600000000002</v>
      </c>
      <c r="L24" s="106">
        <v>11.2288</v>
      </c>
      <c r="M24" s="105">
        <v>2.8582400000000003</v>
      </c>
      <c r="N24" s="105">
        <v>0.10208</v>
      </c>
      <c r="O24" s="105">
        <v>4.7495303728052365</v>
      </c>
      <c r="P24" s="106">
        <f>97.4-O24</f>
        <v>92.650469627194767</v>
      </c>
      <c r="Q24" s="104" t="s">
        <v>1124</v>
      </c>
      <c r="R24">
        <f t="shared" si="0"/>
        <v>1308.1500000000001</v>
      </c>
      <c r="S24">
        <f t="shared" si="1"/>
        <v>2</v>
      </c>
    </row>
    <row r="25" spans="1:19" x14ac:dyDescent="0.3">
      <c r="A25" s="102" t="s">
        <v>1125</v>
      </c>
      <c r="B25" s="103">
        <v>0.92</v>
      </c>
      <c r="C25" s="103">
        <v>0.08</v>
      </c>
      <c r="D25" s="104">
        <v>1025</v>
      </c>
      <c r="E25" s="104">
        <v>2000</v>
      </c>
      <c r="F25" s="105">
        <v>1.314197447011775</v>
      </c>
      <c r="G25" s="106">
        <v>45.712100000000007</v>
      </c>
      <c r="H25" s="105">
        <v>0.67963000000000007</v>
      </c>
      <c r="I25" s="106">
        <v>18.154500000000002</v>
      </c>
      <c r="J25" s="105">
        <v>8.1648700000000005</v>
      </c>
      <c r="K25" s="105">
        <v>5.9304700000000006</v>
      </c>
      <c r="L25" s="106">
        <v>11.3582</v>
      </c>
      <c r="M25" s="105">
        <v>2.7836900000000004</v>
      </c>
      <c r="N25" s="105">
        <v>0.10241</v>
      </c>
      <c r="O25" s="105">
        <v>4.769309493766321</v>
      </c>
      <c r="P25" s="106">
        <f>97.7-O25</f>
        <v>92.930690506233688</v>
      </c>
      <c r="Q25" s="104" t="s">
        <v>1125</v>
      </c>
      <c r="R25">
        <f t="shared" si="0"/>
        <v>1298.1500000000001</v>
      </c>
      <c r="S25">
        <f t="shared" si="1"/>
        <v>2</v>
      </c>
    </row>
    <row r="26" spans="1:19" x14ac:dyDescent="0.3">
      <c r="A26" s="102" t="s">
        <v>1126</v>
      </c>
      <c r="B26" s="103">
        <v>0.88400000000000001</v>
      </c>
      <c r="C26" s="103">
        <v>0.11600000000000001</v>
      </c>
      <c r="D26" s="104">
        <v>1012</v>
      </c>
      <c r="E26" s="104">
        <v>2000</v>
      </c>
      <c r="F26" s="105">
        <v>1.681913971295387</v>
      </c>
      <c r="G26" s="106">
        <v>49.197000000000003</v>
      </c>
      <c r="H26" s="105">
        <v>1.0044000000000002</v>
      </c>
      <c r="I26" s="106">
        <v>18.041999999999998</v>
      </c>
      <c r="J26" s="105">
        <v>8.0166000000000004</v>
      </c>
      <c r="K26" s="105">
        <v>4.2408000000000001</v>
      </c>
      <c r="L26" s="105">
        <v>8.9187000000000012</v>
      </c>
      <c r="M26" s="105">
        <v>3.6828000000000003</v>
      </c>
      <c r="N26" s="105">
        <v>0.41850000000000004</v>
      </c>
      <c r="O26" s="105">
        <v>4.9131978226056088</v>
      </c>
      <c r="P26" s="106">
        <f>98.4-O26</f>
        <v>93.486802177394395</v>
      </c>
      <c r="Q26" s="104" t="s">
        <v>1126</v>
      </c>
      <c r="R26">
        <f t="shared" si="0"/>
        <v>1285.1500000000001</v>
      </c>
      <c r="S26">
        <f t="shared" si="1"/>
        <v>2</v>
      </c>
    </row>
    <row r="27" spans="1:19" x14ac:dyDescent="0.3">
      <c r="A27" s="102" t="s">
        <v>1127</v>
      </c>
      <c r="B27" s="103">
        <v>0.91100000000000003</v>
      </c>
      <c r="C27" s="103">
        <v>8.7999999999999995E-2</v>
      </c>
      <c r="D27" s="104">
        <v>1000</v>
      </c>
      <c r="E27" s="104">
        <v>2000</v>
      </c>
      <c r="F27" s="105">
        <v>1.7978406446724171</v>
      </c>
      <c r="G27" s="106">
        <v>49.169100000000007</v>
      </c>
      <c r="H27" s="105">
        <v>0.98898000000000008</v>
      </c>
      <c r="I27" s="106">
        <v>18.006900000000002</v>
      </c>
      <c r="J27" s="105">
        <v>7.2307500000000005</v>
      </c>
      <c r="K27" s="105">
        <v>4.5063900000000006</v>
      </c>
      <c r="L27" s="105">
        <v>9.1434000000000015</v>
      </c>
      <c r="M27" s="105">
        <v>3.2095199999999999</v>
      </c>
      <c r="N27" s="105">
        <v>0.74640000000000006</v>
      </c>
      <c r="O27" s="105">
        <v>4.904188820847124</v>
      </c>
      <c r="P27" s="106">
        <f>97.9-O27</f>
        <v>92.995811179152881</v>
      </c>
      <c r="Q27" s="104" t="s">
        <v>1127</v>
      </c>
      <c r="R27">
        <f t="shared" si="0"/>
        <v>1273.1500000000001</v>
      </c>
      <c r="S27">
        <f t="shared" si="1"/>
        <v>2</v>
      </c>
    </row>
    <row r="28" spans="1:19" x14ac:dyDescent="0.3">
      <c r="A28" s="102" t="s">
        <v>1128</v>
      </c>
      <c r="B28" s="103">
        <v>0.85199999999999998</v>
      </c>
      <c r="C28" s="103">
        <v>0.14499999999999999</v>
      </c>
      <c r="D28" s="104">
        <v>970</v>
      </c>
      <c r="E28" s="104">
        <v>2000</v>
      </c>
      <c r="F28" s="105">
        <v>1.99281424101061</v>
      </c>
      <c r="G28" s="106">
        <v>48.817700000000002</v>
      </c>
      <c r="H28" s="105">
        <v>1.1899900000000001</v>
      </c>
      <c r="I28" s="106">
        <v>18.084100000000003</v>
      </c>
      <c r="J28" s="105">
        <v>7.82395</v>
      </c>
      <c r="K28" s="105">
        <v>3.8791799999999999</v>
      </c>
      <c r="L28" s="105">
        <v>8.2174899999999997</v>
      </c>
      <c r="M28" s="105">
        <v>4.2071300000000003</v>
      </c>
      <c r="N28" s="105">
        <v>0.93700000000000006</v>
      </c>
      <c r="O28" s="105">
        <v>5.0691779464449018</v>
      </c>
      <c r="P28" s="106">
        <f>98.2-O28</f>
        <v>93.130822053555107</v>
      </c>
      <c r="Q28" s="104" t="s">
        <v>1128</v>
      </c>
      <c r="R28">
        <f t="shared" si="0"/>
        <v>1243.1500000000001</v>
      </c>
      <c r="S28">
        <f t="shared" si="1"/>
        <v>2</v>
      </c>
    </row>
    <row r="29" spans="1:19" x14ac:dyDescent="0.3">
      <c r="A29" s="102" t="s">
        <v>1129</v>
      </c>
      <c r="B29" s="103">
        <v>0.81499999999999995</v>
      </c>
      <c r="C29" s="103">
        <v>0.18099999999999999</v>
      </c>
      <c r="D29" s="104">
        <v>965</v>
      </c>
      <c r="E29" s="104">
        <v>2000</v>
      </c>
      <c r="F29" s="105">
        <v>2.0767058727586525</v>
      </c>
      <c r="G29" s="106">
        <v>50.114400000000003</v>
      </c>
      <c r="H29" s="105">
        <v>1.0362</v>
      </c>
      <c r="I29" s="106">
        <v>18.086399999999998</v>
      </c>
      <c r="J29" s="105">
        <v>7.1874599999999997</v>
      </c>
      <c r="K29" s="105">
        <v>3.4477199999999999</v>
      </c>
      <c r="L29" s="105">
        <v>8.0823599999999995</v>
      </c>
      <c r="M29" s="105">
        <v>4.2766799999999998</v>
      </c>
      <c r="N29" s="105">
        <v>1.15866</v>
      </c>
      <c r="O29" s="105">
        <v>5.1020340045506725</v>
      </c>
      <c r="P29" s="106">
        <f>98.4-O29</f>
        <v>93.297965995449331</v>
      </c>
      <c r="Q29" s="104" t="s">
        <v>1129</v>
      </c>
      <c r="R29">
        <f t="shared" si="0"/>
        <v>1238.1500000000001</v>
      </c>
      <c r="S29">
        <f t="shared" si="1"/>
        <v>2</v>
      </c>
    </row>
    <row r="30" spans="1:19" x14ac:dyDescent="0.3">
      <c r="A30" s="102" t="s">
        <v>1130</v>
      </c>
      <c r="B30" s="103">
        <v>0.42799999999999999</v>
      </c>
      <c r="C30" s="103">
        <v>0.50600000000000001</v>
      </c>
      <c r="D30" s="104">
        <v>875</v>
      </c>
      <c r="E30" s="104">
        <v>1500</v>
      </c>
      <c r="F30" s="105">
        <v>3.9820074921219426</v>
      </c>
      <c r="G30" s="106">
        <v>69.3</v>
      </c>
      <c r="H30" s="105">
        <v>0.34</v>
      </c>
      <c r="I30" s="106">
        <v>13.75</v>
      </c>
      <c r="J30" s="104">
        <v>1.95</v>
      </c>
      <c r="K30" s="105">
        <v>0.43</v>
      </c>
      <c r="L30" s="105">
        <v>1.87</v>
      </c>
      <c r="M30" s="105">
        <v>4.72</v>
      </c>
      <c r="N30" s="105">
        <v>2.06</v>
      </c>
      <c r="O30" s="105">
        <v>4.8124637862718327</v>
      </c>
      <c r="P30" s="106">
        <f>99.4-O30</f>
        <v>94.587536213728171</v>
      </c>
      <c r="Q30" s="104" t="s">
        <v>11</v>
      </c>
      <c r="R30">
        <f t="shared" si="0"/>
        <v>1148.1500000000001</v>
      </c>
      <c r="S30">
        <f t="shared" si="1"/>
        <v>1.5</v>
      </c>
    </row>
    <row r="31" spans="1:19" x14ac:dyDescent="0.3">
      <c r="A31" s="102" t="s">
        <v>1131</v>
      </c>
      <c r="B31" s="103">
        <v>0.37</v>
      </c>
      <c r="C31" s="103">
        <v>0.54700000000000004</v>
      </c>
      <c r="D31" s="104">
        <v>825</v>
      </c>
      <c r="E31" s="104">
        <v>1500</v>
      </c>
      <c r="F31" s="105">
        <v>4.4212255487833865</v>
      </c>
      <c r="G31" s="106">
        <v>68.95</v>
      </c>
      <c r="H31" s="105">
        <v>0.28000000000000003</v>
      </c>
      <c r="I31" s="106">
        <v>13.71</v>
      </c>
      <c r="J31" s="104">
        <v>1.59</v>
      </c>
      <c r="K31" s="105">
        <v>0.4</v>
      </c>
      <c r="L31" s="105">
        <v>1.91</v>
      </c>
      <c r="M31" s="105">
        <v>4.79</v>
      </c>
      <c r="N31" s="105">
        <v>2.13</v>
      </c>
      <c r="O31" s="105">
        <v>4.945149274532997</v>
      </c>
      <c r="P31" s="106">
        <f>98.9-O31</f>
        <v>93.954850725467011</v>
      </c>
      <c r="Q31" s="104" t="s">
        <v>11</v>
      </c>
      <c r="R31">
        <f t="shared" si="0"/>
        <v>1098.1500000000001</v>
      </c>
      <c r="S31">
        <f t="shared" si="1"/>
        <v>1.5</v>
      </c>
    </row>
    <row r="32" spans="1:19" x14ac:dyDescent="0.3">
      <c r="A32" s="102" t="s">
        <v>1132</v>
      </c>
      <c r="B32" s="103">
        <v>0.53600000000000003</v>
      </c>
      <c r="C32" s="103">
        <v>0.41699999999999998</v>
      </c>
      <c r="D32" s="104">
        <v>875</v>
      </c>
      <c r="E32" s="104">
        <v>2500</v>
      </c>
      <c r="F32" s="105">
        <v>3.6546014586140254</v>
      </c>
      <c r="G32" s="106">
        <v>67.47</v>
      </c>
      <c r="H32" s="105">
        <v>0.28000000000000003</v>
      </c>
      <c r="I32" s="106">
        <v>14.66</v>
      </c>
      <c r="J32" s="104">
        <v>1.54</v>
      </c>
      <c r="K32" s="105">
        <v>0.64</v>
      </c>
      <c r="L32" s="105">
        <v>2.4500000000000002</v>
      </c>
      <c r="M32" s="105">
        <v>4.67</v>
      </c>
      <c r="N32" s="105">
        <v>1.79</v>
      </c>
      <c r="O32" s="105">
        <v>6.3640256217990911</v>
      </c>
      <c r="P32" s="106">
        <f>100.2-O32</f>
        <v>93.835974378200916</v>
      </c>
      <c r="Q32" s="104" t="s">
        <v>11</v>
      </c>
      <c r="R32">
        <f t="shared" si="0"/>
        <v>1148.1500000000001</v>
      </c>
      <c r="S32">
        <f t="shared" si="1"/>
        <v>2.5</v>
      </c>
    </row>
    <row r="33" spans="1:19" x14ac:dyDescent="0.3">
      <c r="A33" s="102" t="s">
        <v>1133</v>
      </c>
      <c r="B33" s="103">
        <v>0.52600000000000002</v>
      </c>
      <c r="C33" s="103">
        <v>0.42699999999999999</v>
      </c>
      <c r="D33" s="104">
        <v>825</v>
      </c>
      <c r="E33" s="104">
        <v>2500</v>
      </c>
      <c r="F33" s="105">
        <v>4.0670912607887191</v>
      </c>
      <c r="G33" s="106">
        <v>68.14</v>
      </c>
      <c r="H33" s="105">
        <v>0.28999999999999998</v>
      </c>
      <c r="I33" s="106">
        <v>14.55</v>
      </c>
      <c r="J33" s="104">
        <v>1.48</v>
      </c>
      <c r="K33" s="105">
        <v>0.67</v>
      </c>
      <c r="L33" s="105">
        <v>2.34</v>
      </c>
      <c r="M33" s="105">
        <v>5.05</v>
      </c>
      <c r="N33" s="105">
        <v>1.79</v>
      </c>
      <c r="O33" s="105">
        <v>6.5139189884099071</v>
      </c>
      <c r="P33" s="106">
        <f>101.3-O33</f>
        <v>94.786081011590085</v>
      </c>
      <c r="Q33" s="104" t="s">
        <v>11</v>
      </c>
      <c r="R33">
        <f t="shared" si="0"/>
        <v>1098.1500000000001</v>
      </c>
      <c r="S33">
        <f t="shared" si="1"/>
        <v>2.5</v>
      </c>
    </row>
    <row r="34" spans="1:19" x14ac:dyDescent="0.3">
      <c r="A34" s="104" t="s">
        <v>1134</v>
      </c>
      <c r="B34" s="105">
        <v>0.78300000000000003</v>
      </c>
      <c r="C34" s="105">
        <v>0.21</v>
      </c>
      <c r="D34" s="104">
        <v>1000</v>
      </c>
      <c r="E34" s="104">
        <v>1000</v>
      </c>
      <c r="F34" s="105">
        <v>2.5948596461609257</v>
      </c>
      <c r="G34" s="106">
        <v>58.3</v>
      </c>
      <c r="H34" s="105">
        <v>1.02</v>
      </c>
      <c r="I34" s="106">
        <v>17.3</v>
      </c>
      <c r="J34" s="104">
        <v>6.91</v>
      </c>
      <c r="K34" s="105">
        <v>3.45</v>
      </c>
      <c r="L34" s="105">
        <v>7.03</v>
      </c>
      <c r="M34" s="105">
        <v>4.22</v>
      </c>
      <c r="N34" s="105">
        <v>1.46</v>
      </c>
      <c r="O34" s="105">
        <v>3.3972062111784807</v>
      </c>
      <c r="P34" s="106">
        <v>94.8</v>
      </c>
      <c r="Q34" s="104" t="s">
        <v>1135</v>
      </c>
      <c r="R34">
        <f t="shared" si="0"/>
        <v>1273.1500000000001</v>
      </c>
      <c r="S34">
        <f t="shared" si="1"/>
        <v>1</v>
      </c>
    </row>
    <row r="35" spans="1:19" x14ac:dyDescent="0.3">
      <c r="A35" s="104" t="s">
        <v>1136</v>
      </c>
      <c r="B35" s="105">
        <v>0.78200000000000003</v>
      </c>
      <c r="C35" s="105">
        <f>1-B35</f>
        <v>0.21799999999999997</v>
      </c>
      <c r="D35" s="104">
        <v>985</v>
      </c>
      <c r="E35" s="104">
        <v>1500</v>
      </c>
      <c r="F35" s="105">
        <v>2.5121131023288137</v>
      </c>
      <c r="G35" s="106">
        <v>58.5</v>
      </c>
      <c r="H35" s="105">
        <v>0.98</v>
      </c>
      <c r="I35" s="106">
        <v>17.899999999999999</v>
      </c>
      <c r="J35" s="104">
        <v>6.61</v>
      </c>
      <c r="K35" s="105">
        <v>3.07</v>
      </c>
      <c r="L35" s="105">
        <v>6.72</v>
      </c>
      <c r="M35" s="105">
        <v>4.3</v>
      </c>
      <c r="N35" s="105">
        <v>1.49</v>
      </c>
      <c r="O35" s="105">
        <v>4.3079004804671923</v>
      </c>
      <c r="P35" s="106">
        <v>94.2</v>
      </c>
      <c r="Q35" s="104" t="s">
        <v>1135</v>
      </c>
      <c r="R35">
        <f t="shared" si="0"/>
        <v>1258.1500000000001</v>
      </c>
      <c r="S35">
        <f t="shared" si="1"/>
        <v>1.5</v>
      </c>
    </row>
    <row r="36" spans="1:19" x14ac:dyDescent="0.3">
      <c r="A36" s="104" t="s">
        <v>1137</v>
      </c>
      <c r="B36" s="105">
        <v>0.77200000000000002</v>
      </c>
      <c r="C36" s="105">
        <v>0.222</v>
      </c>
      <c r="D36" s="104">
        <v>955</v>
      </c>
      <c r="E36" s="104">
        <v>1500</v>
      </c>
      <c r="F36" s="105">
        <v>2.794234441519964</v>
      </c>
      <c r="G36" s="106">
        <v>59.7</v>
      </c>
      <c r="H36" s="105">
        <v>1.04</v>
      </c>
      <c r="I36" s="106">
        <v>17.600000000000001</v>
      </c>
      <c r="J36" s="104">
        <v>6.59</v>
      </c>
      <c r="K36" s="105">
        <v>2.58</v>
      </c>
      <c r="L36" s="105">
        <v>5.98</v>
      </c>
      <c r="M36" s="105">
        <v>4.57</v>
      </c>
      <c r="N36" s="105">
        <v>1.6</v>
      </c>
      <c r="O36" s="105">
        <v>4.429822107042952</v>
      </c>
      <c r="P36" s="106">
        <v>94.2</v>
      </c>
      <c r="Q36" s="104" t="s">
        <v>1135</v>
      </c>
      <c r="R36">
        <f t="shared" si="0"/>
        <v>1228.1500000000001</v>
      </c>
      <c r="S36">
        <f t="shared" si="1"/>
        <v>1.5</v>
      </c>
    </row>
    <row r="37" spans="1:19" x14ac:dyDescent="0.3">
      <c r="A37" s="104" t="s">
        <v>1138</v>
      </c>
      <c r="B37" s="105">
        <v>0.77100000000000002</v>
      </c>
      <c r="C37" s="105">
        <v>0.222</v>
      </c>
      <c r="D37" s="104">
        <v>970</v>
      </c>
      <c r="E37" s="104">
        <v>1500</v>
      </c>
      <c r="F37" s="105">
        <v>2.7222416046431319</v>
      </c>
      <c r="G37" s="106">
        <v>59.9</v>
      </c>
      <c r="H37" s="105">
        <v>1.1200000000000001</v>
      </c>
      <c r="I37" s="106">
        <v>17.600000000000001</v>
      </c>
      <c r="J37" s="104">
        <v>6.31</v>
      </c>
      <c r="K37" s="105">
        <v>2.64</v>
      </c>
      <c r="L37" s="105">
        <v>5.98</v>
      </c>
      <c r="M37" s="105">
        <v>4.43</v>
      </c>
      <c r="N37" s="105">
        <v>1.61</v>
      </c>
      <c r="O37" s="105">
        <v>4.3857776234980816</v>
      </c>
      <c r="P37" s="106">
        <v>95.8</v>
      </c>
      <c r="Q37" s="104" t="s">
        <v>1135</v>
      </c>
      <c r="R37">
        <f t="shared" si="0"/>
        <v>1243.1500000000001</v>
      </c>
      <c r="S37">
        <f t="shared" si="1"/>
        <v>1.5</v>
      </c>
    </row>
    <row r="38" spans="1:19" x14ac:dyDescent="0.3">
      <c r="A38" s="104" t="s">
        <v>1139</v>
      </c>
      <c r="B38" s="109">
        <v>0.77500000000000002</v>
      </c>
      <c r="C38" s="109">
        <v>0.22</v>
      </c>
      <c r="D38" s="104">
        <v>980</v>
      </c>
      <c r="E38" s="104">
        <v>2000</v>
      </c>
      <c r="F38" s="105">
        <v>2.4789401483292237</v>
      </c>
      <c r="G38" s="106">
        <v>60.2</v>
      </c>
      <c r="H38" s="105">
        <v>0.84</v>
      </c>
      <c r="I38" s="106">
        <v>17.899999999999999</v>
      </c>
      <c r="J38" s="104">
        <v>6.32</v>
      </c>
      <c r="K38" s="105">
        <v>2.42</v>
      </c>
      <c r="L38" s="105">
        <v>5.96</v>
      </c>
      <c r="M38" s="105">
        <v>4.21</v>
      </c>
      <c r="N38" s="105">
        <v>1.65</v>
      </c>
      <c r="O38" s="105">
        <v>5.153804843990601</v>
      </c>
      <c r="P38" s="106">
        <v>93.9</v>
      </c>
      <c r="Q38" s="104" t="s">
        <v>1135</v>
      </c>
      <c r="R38">
        <f t="shared" si="0"/>
        <v>1253.1500000000001</v>
      </c>
      <c r="S38">
        <f t="shared" si="1"/>
        <v>2</v>
      </c>
    </row>
    <row r="39" spans="1:19" x14ac:dyDescent="0.3">
      <c r="A39" s="104" t="s">
        <v>1140</v>
      </c>
      <c r="B39" s="109">
        <v>0.38200000000000001</v>
      </c>
      <c r="C39" s="109">
        <v>0.59499999999999997</v>
      </c>
      <c r="D39" s="104">
        <v>880</v>
      </c>
      <c r="E39" s="104">
        <v>1000</v>
      </c>
      <c r="F39" s="105">
        <v>4.2630678708411542</v>
      </c>
      <c r="G39" s="106">
        <v>71.3</v>
      </c>
      <c r="H39" s="105">
        <v>0.4</v>
      </c>
      <c r="I39" s="106">
        <v>15.1</v>
      </c>
      <c r="J39" s="104">
        <v>2.44</v>
      </c>
      <c r="K39" s="105">
        <v>0.44</v>
      </c>
      <c r="L39" s="105">
        <v>1.65</v>
      </c>
      <c r="M39" s="105">
        <v>5.05</v>
      </c>
      <c r="N39" s="105">
        <v>3.03</v>
      </c>
      <c r="O39" s="105">
        <v>3.8258444299503802</v>
      </c>
      <c r="P39" s="106">
        <v>95.6</v>
      </c>
      <c r="Q39" s="104" t="s">
        <v>1135</v>
      </c>
      <c r="R39">
        <f t="shared" si="0"/>
        <v>1153.1500000000001</v>
      </c>
      <c r="S39">
        <f t="shared" si="1"/>
        <v>1</v>
      </c>
    </row>
    <row r="40" spans="1:19" x14ac:dyDescent="0.3">
      <c r="A40" s="102" t="s">
        <v>1141</v>
      </c>
      <c r="B40" s="103">
        <v>0.56699999999999995</v>
      </c>
      <c r="C40" s="103">
        <v>0.32900000000000001</v>
      </c>
      <c r="D40" s="104">
        <v>825</v>
      </c>
      <c r="E40" s="104">
        <v>3000</v>
      </c>
      <c r="F40" s="105">
        <v>4.0003925852612126</v>
      </c>
      <c r="G40" s="106">
        <v>64.38</v>
      </c>
      <c r="H40" s="105">
        <v>0.24</v>
      </c>
      <c r="I40" s="106">
        <v>14.36</v>
      </c>
      <c r="J40" s="105">
        <v>2</v>
      </c>
      <c r="K40" s="105">
        <v>0.4</v>
      </c>
      <c r="L40" s="105">
        <v>2.89</v>
      </c>
      <c r="M40" s="105">
        <v>3.17</v>
      </c>
      <c r="N40" s="105">
        <v>2.54</v>
      </c>
      <c r="O40" s="105">
        <v>6.9768594660831953</v>
      </c>
      <c r="P40" s="106">
        <f>97-O40</f>
        <v>90.023140533916802</v>
      </c>
      <c r="Q40" s="104" t="s">
        <v>1142</v>
      </c>
      <c r="R40">
        <f t="shared" si="0"/>
        <v>1098.1500000000001</v>
      </c>
      <c r="S40">
        <f t="shared" si="1"/>
        <v>3</v>
      </c>
    </row>
    <row r="41" spans="1:19" x14ac:dyDescent="0.3">
      <c r="A41" s="102" t="s">
        <v>1143</v>
      </c>
      <c r="B41" s="103">
        <v>0.70799999999999996</v>
      </c>
      <c r="C41" s="103">
        <v>0.217</v>
      </c>
      <c r="D41" s="104">
        <v>850</v>
      </c>
      <c r="E41" s="104">
        <v>3000</v>
      </c>
      <c r="F41" s="105">
        <v>3.7414584404567051</v>
      </c>
      <c r="G41" s="106">
        <v>63.57</v>
      </c>
      <c r="H41" s="105">
        <v>0.32</v>
      </c>
      <c r="I41" s="106">
        <v>14.68</v>
      </c>
      <c r="J41" s="105">
        <v>2.1800000000000002</v>
      </c>
      <c r="K41" s="105">
        <v>0.4</v>
      </c>
      <c r="L41" s="105">
        <v>3.23</v>
      </c>
      <c r="M41" s="105">
        <v>3.27</v>
      </c>
      <c r="N41" s="105">
        <v>2.39</v>
      </c>
      <c r="O41" s="105">
        <v>6.9128359722996739</v>
      </c>
      <c r="P41" s="106">
        <f>97-O41</f>
        <v>90.087164027700325</v>
      </c>
      <c r="Q41" s="104" t="s">
        <v>1142</v>
      </c>
      <c r="R41">
        <f t="shared" si="0"/>
        <v>1123.1500000000001</v>
      </c>
      <c r="S41">
        <f t="shared" si="1"/>
        <v>3</v>
      </c>
    </row>
    <row r="42" spans="1:19" x14ac:dyDescent="0.3">
      <c r="A42" s="102" t="s">
        <v>1144</v>
      </c>
      <c r="B42" s="103">
        <v>0.33</v>
      </c>
      <c r="C42" s="103">
        <f t="shared" ref="C42:C49" si="3">1-B42</f>
        <v>0.66999999999999993</v>
      </c>
      <c r="D42" s="104">
        <v>880</v>
      </c>
      <c r="E42" s="104">
        <v>650</v>
      </c>
      <c r="F42" s="105">
        <v>4.6170573279349139</v>
      </c>
      <c r="G42" s="106">
        <v>73.8</v>
      </c>
      <c r="H42" s="105">
        <v>0.33</v>
      </c>
      <c r="I42" s="106">
        <v>14.3</v>
      </c>
      <c r="J42" s="105">
        <v>1.6</v>
      </c>
      <c r="K42" s="105">
        <v>0.23</v>
      </c>
      <c r="L42" s="105">
        <v>1.58</v>
      </c>
      <c r="M42" s="105">
        <v>5.44</v>
      </c>
      <c r="N42" s="105">
        <v>3.35</v>
      </c>
      <c r="O42" s="105">
        <v>3.0451941218420879</v>
      </c>
      <c r="P42" s="106">
        <v>96</v>
      </c>
      <c r="Q42" s="104" t="s">
        <v>1145</v>
      </c>
      <c r="R42">
        <f t="shared" si="0"/>
        <v>1153.1500000000001</v>
      </c>
      <c r="S42">
        <f t="shared" si="1"/>
        <v>0.65</v>
      </c>
    </row>
    <row r="43" spans="1:19" x14ac:dyDescent="0.3">
      <c r="A43" s="102" t="s">
        <v>1146</v>
      </c>
      <c r="B43" s="103">
        <v>0.39</v>
      </c>
      <c r="C43" s="103">
        <f t="shared" si="3"/>
        <v>0.61</v>
      </c>
      <c r="D43" s="104">
        <v>870</v>
      </c>
      <c r="E43" s="104">
        <v>1500</v>
      </c>
      <c r="F43" s="105">
        <v>3.8616297640029091</v>
      </c>
      <c r="G43" s="106">
        <v>70.599999999999994</v>
      </c>
      <c r="H43" s="105">
        <v>0.33</v>
      </c>
      <c r="I43" s="106">
        <v>15.7</v>
      </c>
      <c r="J43" s="105">
        <v>2.36</v>
      </c>
      <c r="K43" s="105">
        <v>0.35</v>
      </c>
      <c r="L43" s="105">
        <v>1.89</v>
      </c>
      <c r="M43" s="105">
        <v>5.5</v>
      </c>
      <c r="N43" s="105">
        <v>2.91</v>
      </c>
      <c r="O43" s="105">
        <v>4.8441959140982274</v>
      </c>
      <c r="P43" s="106">
        <v>94.84</v>
      </c>
      <c r="Q43" s="104" t="s">
        <v>1145</v>
      </c>
      <c r="R43">
        <f t="shared" si="0"/>
        <v>1143.1500000000001</v>
      </c>
      <c r="S43">
        <f t="shared" si="1"/>
        <v>1.5</v>
      </c>
    </row>
    <row r="44" spans="1:19" x14ac:dyDescent="0.3">
      <c r="A44" s="102" t="s">
        <v>1147</v>
      </c>
      <c r="B44" s="103">
        <v>0.38</v>
      </c>
      <c r="C44" s="103">
        <f t="shared" si="3"/>
        <v>0.62</v>
      </c>
      <c r="D44" s="104">
        <v>890</v>
      </c>
      <c r="E44" s="104">
        <v>1000</v>
      </c>
      <c r="F44" s="105">
        <v>3.8321513160055098</v>
      </c>
      <c r="G44" s="106">
        <v>71.7</v>
      </c>
      <c r="H44" s="105">
        <v>0.37</v>
      </c>
      <c r="I44" s="106">
        <v>14.3</v>
      </c>
      <c r="J44" s="105">
        <v>2.31</v>
      </c>
      <c r="K44" s="105">
        <v>0.3</v>
      </c>
      <c r="L44" s="105">
        <v>1.67</v>
      </c>
      <c r="M44" s="105">
        <v>6.44</v>
      </c>
      <c r="N44" s="105">
        <v>3.04</v>
      </c>
      <c r="O44" s="105">
        <v>3.899033392334061</v>
      </c>
      <c r="P44" s="106">
        <v>95.51</v>
      </c>
      <c r="Q44" s="104" t="s">
        <v>1145</v>
      </c>
      <c r="R44">
        <f t="shared" si="0"/>
        <v>1163.1500000000001</v>
      </c>
      <c r="S44">
        <f t="shared" si="1"/>
        <v>1</v>
      </c>
    </row>
    <row r="45" spans="1:19" x14ac:dyDescent="0.3">
      <c r="A45" s="102" t="s">
        <v>1148</v>
      </c>
      <c r="B45" s="103">
        <v>0.38</v>
      </c>
      <c r="C45" s="103">
        <f t="shared" si="3"/>
        <v>0.62</v>
      </c>
      <c r="D45" s="104">
        <v>850</v>
      </c>
      <c r="E45" s="104">
        <v>2000</v>
      </c>
      <c r="F45" s="105">
        <v>3.7492491936988941</v>
      </c>
      <c r="G45" s="106">
        <v>70.2</v>
      </c>
      <c r="H45" s="105">
        <v>0.49</v>
      </c>
      <c r="I45" s="106">
        <v>15.4</v>
      </c>
      <c r="J45" s="105">
        <v>2.1</v>
      </c>
      <c r="K45" s="105">
        <v>0.33</v>
      </c>
      <c r="L45" s="105">
        <v>2.23</v>
      </c>
      <c r="M45" s="105">
        <v>6.26</v>
      </c>
      <c r="N45" s="105">
        <v>2.94</v>
      </c>
      <c r="O45" s="105">
        <v>5.860007485576344</v>
      </c>
      <c r="P45" s="106">
        <v>94.33</v>
      </c>
      <c r="Q45" s="104" t="s">
        <v>1145</v>
      </c>
      <c r="R45">
        <f t="shared" si="0"/>
        <v>1123.1500000000001</v>
      </c>
      <c r="S45">
        <f t="shared" si="1"/>
        <v>2</v>
      </c>
    </row>
    <row r="46" spans="1:19" x14ac:dyDescent="0.3">
      <c r="A46" s="102" t="s">
        <v>1149</v>
      </c>
      <c r="B46" s="103">
        <v>0.37</v>
      </c>
      <c r="C46" s="103">
        <f t="shared" si="3"/>
        <v>0.63</v>
      </c>
      <c r="D46" s="104">
        <v>900</v>
      </c>
      <c r="E46" s="104">
        <v>500</v>
      </c>
      <c r="F46" s="105">
        <v>4.3561478394246897</v>
      </c>
      <c r="G46" s="106">
        <v>70.7</v>
      </c>
      <c r="H46" s="105">
        <v>0.56999999999999995</v>
      </c>
      <c r="I46" s="106">
        <v>14.5</v>
      </c>
      <c r="J46" s="105">
        <v>2.62</v>
      </c>
      <c r="K46" s="105">
        <v>0.4</v>
      </c>
      <c r="L46" s="105">
        <v>1.91</v>
      </c>
      <c r="M46" s="105">
        <v>6.27</v>
      </c>
      <c r="N46" s="105">
        <v>3.11</v>
      </c>
      <c r="O46" s="105">
        <v>2.6024616763446224</v>
      </c>
      <c r="P46" s="106">
        <v>94.74</v>
      </c>
      <c r="Q46" s="104" t="s">
        <v>1145</v>
      </c>
      <c r="R46">
        <f t="shared" si="0"/>
        <v>1173.1500000000001</v>
      </c>
      <c r="S46">
        <f t="shared" si="1"/>
        <v>0.5</v>
      </c>
    </row>
    <row r="47" spans="1:19" x14ac:dyDescent="0.3">
      <c r="A47" s="102" t="s">
        <v>1150</v>
      </c>
      <c r="B47" s="103">
        <v>0.34</v>
      </c>
      <c r="C47" s="103">
        <f t="shared" si="3"/>
        <v>0.65999999999999992</v>
      </c>
      <c r="D47" s="104">
        <v>880</v>
      </c>
      <c r="E47" s="104">
        <v>950</v>
      </c>
      <c r="F47" s="105">
        <v>4.2756632661738418</v>
      </c>
      <c r="G47" s="106">
        <v>72.599999999999994</v>
      </c>
      <c r="H47" s="105">
        <v>0.26</v>
      </c>
      <c r="I47" s="106">
        <v>14.9</v>
      </c>
      <c r="J47" s="105">
        <v>1.3</v>
      </c>
      <c r="K47" s="105">
        <v>0.22</v>
      </c>
      <c r="L47" s="105">
        <v>1.84</v>
      </c>
      <c r="M47" s="105">
        <v>5.65</v>
      </c>
      <c r="N47" s="105">
        <v>3.12</v>
      </c>
      <c r="O47" s="105">
        <v>3.7557057401613605</v>
      </c>
      <c r="P47" s="106">
        <v>95.68</v>
      </c>
      <c r="Q47" s="104" t="s">
        <v>1145</v>
      </c>
      <c r="R47">
        <f t="shared" si="0"/>
        <v>1153.1500000000001</v>
      </c>
      <c r="S47">
        <f t="shared" si="1"/>
        <v>0.95</v>
      </c>
    </row>
    <row r="48" spans="1:19" x14ac:dyDescent="0.3">
      <c r="A48" s="102" t="s">
        <v>1151</v>
      </c>
      <c r="B48" s="103">
        <v>0.38</v>
      </c>
      <c r="C48" s="103">
        <f t="shared" si="3"/>
        <v>0.62</v>
      </c>
      <c r="D48" s="104">
        <v>840</v>
      </c>
      <c r="E48" s="104">
        <v>1100</v>
      </c>
      <c r="F48" s="105">
        <v>4.3494176768814556</v>
      </c>
      <c r="G48" s="106">
        <v>71.8</v>
      </c>
      <c r="H48" s="105">
        <v>0.26</v>
      </c>
      <c r="I48" s="106">
        <v>14.7</v>
      </c>
      <c r="J48" s="105">
        <v>1.48</v>
      </c>
      <c r="K48" s="105">
        <v>0.3</v>
      </c>
      <c r="L48" s="105">
        <v>1.65</v>
      </c>
      <c r="M48" s="105">
        <v>6.15</v>
      </c>
      <c r="N48" s="105">
        <v>3.12</v>
      </c>
      <c r="O48" s="105">
        <v>4.2186392234244279</v>
      </c>
      <c r="P48" s="106">
        <v>95.9</v>
      </c>
      <c r="Q48" s="104" t="s">
        <v>1145</v>
      </c>
      <c r="R48">
        <f t="shared" si="0"/>
        <v>1113.1500000000001</v>
      </c>
      <c r="S48">
        <f t="shared" si="1"/>
        <v>1.1000000000000001</v>
      </c>
    </row>
    <row r="49" spans="1:19" x14ac:dyDescent="0.3">
      <c r="A49" s="102" t="s">
        <v>1152</v>
      </c>
      <c r="B49" s="103">
        <v>0.36</v>
      </c>
      <c r="C49" s="103">
        <f t="shared" si="3"/>
        <v>0.64</v>
      </c>
      <c r="D49" s="104">
        <v>870</v>
      </c>
      <c r="E49" s="104">
        <v>1200</v>
      </c>
      <c r="F49" s="105">
        <v>4.0929085459193972</v>
      </c>
      <c r="G49" s="106">
        <v>71.900000000000006</v>
      </c>
      <c r="H49" s="105">
        <v>0.46</v>
      </c>
      <c r="I49" s="106">
        <v>15</v>
      </c>
      <c r="J49" s="105">
        <v>1.87</v>
      </c>
      <c r="K49" s="105">
        <v>0.33</v>
      </c>
      <c r="L49" s="105">
        <v>1.76</v>
      </c>
      <c r="M49" s="105">
        <v>5.56</v>
      </c>
      <c r="N49" s="105">
        <v>3.15</v>
      </c>
      <c r="O49" s="105">
        <v>4.3075090266092735</v>
      </c>
      <c r="P49" s="106">
        <v>95.1</v>
      </c>
      <c r="Q49" s="104" t="s">
        <v>1145</v>
      </c>
      <c r="R49">
        <f t="shared" si="0"/>
        <v>1143.1500000000001</v>
      </c>
      <c r="S49">
        <f t="shared" si="1"/>
        <v>1.2</v>
      </c>
    </row>
    <row r="50" spans="1:19" x14ac:dyDescent="0.3">
      <c r="A50" s="104" t="s">
        <v>1153</v>
      </c>
      <c r="B50" s="105">
        <v>0.20599999999999999</v>
      </c>
      <c r="C50" s="105">
        <v>0.67300000000000004</v>
      </c>
      <c r="D50" s="104">
        <v>750</v>
      </c>
      <c r="E50" s="104">
        <v>3000</v>
      </c>
      <c r="F50" s="105">
        <v>1.5492908748772813</v>
      </c>
      <c r="G50" s="106">
        <v>71.28</v>
      </c>
      <c r="H50" s="105">
        <v>0.14000000000000001</v>
      </c>
      <c r="I50" s="106">
        <v>16.73</v>
      </c>
      <c r="J50" s="105">
        <v>0.84</v>
      </c>
      <c r="K50" s="105">
        <v>0.02</v>
      </c>
      <c r="L50" s="105">
        <v>0.93</v>
      </c>
      <c r="M50" s="105">
        <v>5.42</v>
      </c>
      <c r="N50" s="105">
        <v>4.54</v>
      </c>
      <c r="O50" s="105">
        <v>7.468192521151372</v>
      </c>
      <c r="P50" s="106"/>
      <c r="Q50" s="104" t="s">
        <v>1154</v>
      </c>
      <c r="R50">
        <f t="shared" si="0"/>
        <v>1023.15</v>
      </c>
      <c r="S50">
        <f t="shared" si="1"/>
        <v>3</v>
      </c>
    </row>
    <row r="51" spans="1:19" x14ac:dyDescent="0.3">
      <c r="A51" s="104" t="s">
        <v>1155</v>
      </c>
      <c r="B51" s="105">
        <v>0.35489999999999999</v>
      </c>
      <c r="C51" s="105">
        <v>0.61199999999999999</v>
      </c>
      <c r="D51" s="104">
        <v>800</v>
      </c>
      <c r="E51" s="104">
        <v>2900</v>
      </c>
      <c r="F51" s="105">
        <v>2.7187591074241273</v>
      </c>
      <c r="G51" s="106">
        <v>68.959999999999994</v>
      </c>
      <c r="H51" s="105">
        <v>0.18</v>
      </c>
      <c r="I51" s="106">
        <v>18.510000000000002</v>
      </c>
      <c r="J51" s="105">
        <v>0.98</v>
      </c>
      <c r="K51" s="105">
        <v>0.02</v>
      </c>
      <c r="L51" s="105">
        <v>1.91</v>
      </c>
      <c r="M51" s="105">
        <v>5.15</v>
      </c>
      <c r="N51" s="105">
        <v>4.2</v>
      </c>
      <c r="O51" s="105">
        <v>7.0194923686256878</v>
      </c>
      <c r="P51" s="106"/>
      <c r="Q51" s="104" t="s">
        <v>1154</v>
      </c>
      <c r="R51">
        <f t="shared" si="0"/>
        <v>1073.1500000000001</v>
      </c>
      <c r="S51">
        <f t="shared" si="1"/>
        <v>2.9</v>
      </c>
    </row>
    <row r="52" spans="1:19" x14ac:dyDescent="0.3">
      <c r="A52" s="104" t="s">
        <v>1156</v>
      </c>
      <c r="B52" s="105">
        <v>0.22090000000000001</v>
      </c>
      <c r="C52" s="105">
        <v>0.70579999999999998</v>
      </c>
      <c r="D52" s="104">
        <v>750</v>
      </c>
      <c r="E52" s="104">
        <v>3500</v>
      </c>
      <c r="F52" s="105">
        <v>1.2479645318298771</v>
      </c>
      <c r="G52" s="106">
        <v>70.84</v>
      </c>
      <c r="H52" s="105">
        <v>0.1</v>
      </c>
      <c r="I52" s="106">
        <v>17.34</v>
      </c>
      <c r="J52" s="105">
        <v>0.59</v>
      </c>
      <c r="K52" s="105">
        <v>0.01</v>
      </c>
      <c r="L52" s="105">
        <v>1.1200000000000001</v>
      </c>
      <c r="M52" s="105">
        <v>5.19</v>
      </c>
      <c r="N52" s="105">
        <v>4.63</v>
      </c>
      <c r="O52" s="105">
        <v>8.0050513599375712</v>
      </c>
      <c r="P52" s="106"/>
      <c r="Q52" s="104" t="s">
        <v>1154</v>
      </c>
      <c r="R52">
        <f t="shared" si="0"/>
        <v>1023.15</v>
      </c>
      <c r="S52">
        <f t="shared" si="1"/>
        <v>3.5</v>
      </c>
    </row>
    <row r="53" spans="1:19" x14ac:dyDescent="0.3">
      <c r="A53" s="104" t="s">
        <v>1157</v>
      </c>
      <c r="B53" s="105">
        <v>0.2044</v>
      </c>
      <c r="C53" s="105">
        <v>0.67679999999999996</v>
      </c>
      <c r="D53" s="104">
        <v>750</v>
      </c>
      <c r="E53" s="104">
        <v>3500</v>
      </c>
      <c r="F53" s="105">
        <v>1.802203290487268</v>
      </c>
      <c r="G53" s="106">
        <v>70.41</v>
      </c>
      <c r="H53" s="105">
        <v>7.0000000000000007E-2</v>
      </c>
      <c r="I53" s="106">
        <v>17.37</v>
      </c>
      <c r="J53" s="105">
        <v>0.85</v>
      </c>
      <c r="K53" s="105">
        <v>0.03</v>
      </c>
      <c r="L53" s="105">
        <v>1.46</v>
      </c>
      <c r="M53" s="105">
        <v>5.15</v>
      </c>
      <c r="N53" s="105">
        <v>4.49</v>
      </c>
      <c r="O53" s="105">
        <v>7.9778024539369277</v>
      </c>
      <c r="P53" s="106"/>
      <c r="Q53" s="104" t="s">
        <v>1154</v>
      </c>
      <c r="R53">
        <f t="shared" si="0"/>
        <v>1023.15</v>
      </c>
      <c r="S53">
        <f t="shared" si="1"/>
        <v>3.5</v>
      </c>
    </row>
    <row r="54" spans="1:19" x14ac:dyDescent="0.3">
      <c r="A54" s="110" t="s">
        <v>1158</v>
      </c>
      <c r="B54" s="108">
        <v>0.502</v>
      </c>
      <c r="C54" s="108">
        <f t="shared" ref="C54:C63" si="4">1-B54</f>
        <v>0.498</v>
      </c>
      <c r="D54" s="104">
        <v>875</v>
      </c>
      <c r="E54" s="104">
        <v>1000</v>
      </c>
      <c r="F54" s="105">
        <v>4.4964002835045589</v>
      </c>
      <c r="G54" s="106">
        <v>77.900000000000006</v>
      </c>
      <c r="H54" s="105">
        <v>0.3</v>
      </c>
      <c r="I54" s="106">
        <v>12.1</v>
      </c>
      <c r="J54" s="105">
        <v>1.5</v>
      </c>
      <c r="K54" s="105">
        <v>0.4</v>
      </c>
      <c r="L54" s="105">
        <v>1.8</v>
      </c>
      <c r="M54" s="105">
        <v>3.6</v>
      </c>
      <c r="N54" s="105">
        <v>2.2000000000000002</v>
      </c>
      <c r="O54" s="105">
        <v>3.8319326063951618</v>
      </c>
      <c r="P54" s="106"/>
      <c r="Q54" s="104" t="s">
        <v>1159</v>
      </c>
      <c r="R54">
        <f t="shared" si="0"/>
        <v>1148.1500000000001</v>
      </c>
      <c r="S54">
        <f t="shared" si="1"/>
        <v>1</v>
      </c>
    </row>
    <row r="55" spans="1:19" x14ac:dyDescent="0.3">
      <c r="A55" s="110" t="s">
        <v>1160</v>
      </c>
      <c r="B55" s="108">
        <v>0.56399999999999995</v>
      </c>
      <c r="C55" s="108">
        <f t="shared" si="4"/>
        <v>0.43600000000000005</v>
      </c>
      <c r="D55" s="104">
        <v>875</v>
      </c>
      <c r="E55" s="104">
        <v>1500</v>
      </c>
      <c r="F55" s="105">
        <v>4.0809944963616811</v>
      </c>
      <c r="G55" s="106">
        <v>76.5</v>
      </c>
      <c r="H55" s="105">
        <v>0.3</v>
      </c>
      <c r="I55" s="106">
        <v>13</v>
      </c>
      <c r="J55" s="105">
        <v>1.9</v>
      </c>
      <c r="K55" s="105">
        <v>0.4</v>
      </c>
      <c r="L55" s="105">
        <v>2.4</v>
      </c>
      <c r="M55" s="105">
        <v>3.6</v>
      </c>
      <c r="N55" s="105">
        <v>2</v>
      </c>
      <c r="O55" s="105">
        <v>4.7711314025501821</v>
      </c>
      <c r="P55" s="106"/>
      <c r="Q55" s="104" t="s">
        <v>1159</v>
      </c>
      <c r="R55">
        <f t="shared" si="0"/>
        <v>1148.1500000000001</v>
      </c>
      <c r="S55">
        <f t="shared" si="1"/>
        <v>1.5</v>
      </c>
    </row>
    <row r="56" spans="1:19" x14ac:dyDescent="0.3">
      <c r="A56" s="110" t="s">
        <v>1161</v>
      </c>
      <c r="B56" s="108">
        <v>0.47200000000000003</v>
      </c>
      <c r="C56" s="108">
        <f t="shared" si="4"/>
        <v>0.52800000000000002</v>
      </c>
      <c r="D56" s="104">
        <v>850</v>
      </c>
      <c r="E56" s="104">
        <v>1000</v>
      </c>
      <c r="F56" s="105">
        <v>4.9050472337065782</v>
      </c>
      <c r="G56" s="106">
        <v>79.7</v>
      </c>
      <c r="H56" s="105">
        <v>0.3</v>
      </c>
      <c r="I56" s="106">
        <v>11.7</v>
      </c>
      <c r="J56" s="105">
        <v>1.1000000000000001</v>
      </c>
      <c r="K56" s="105">
        <v>0.4</v>
      </c>
      <c r="L56" s="105">
        <v>1.5</v>
      </c>
      <c r="M56" s="105">
        <v>2.9</v>
      </c>
      <c r="N56" s="105">
        <v>2.2000000000000002</v>
      </c>
      <c r="O56" s="105">
        <v>3.8722981275887518</v>
      </c>
      <c r="P56" s="106"/>
      <c r="Q56" s="104" t="s">
        <v>1159</v>
      </c>
      <c r="R56">
        <f t="shared" si="0"/>
        <v>1123.1500000000001</v>
      </c>
      <c r="S56">
        <f t="shared" si="1"/>
        <v>1</v>
      </c>
    </row>
    <row r="57" spans="1:19" x14ac:dyDescent="0.3">
      <c r="A57" s="110" t="s">
        <v>1162</v>
      </c>
      <c r="B57" s="108">
        <v>0.51200000000000001</v>
      </c>
      <c r="C57" s="108">
        <f t="shared" si="4"/>
        <v>0.48799999999999999</v>
      </c>
      <c r="D57" s="104">
        <v>850</v>
      </c>
      <c r="E57" s="104">
        <v>1250</v>
      </c>
      <c r="F57" s="105">
        <v>4.5992533579280215</v>
      </c>
      <c r="G57" s="106">
        <v>78.2</v>
      </c>
      <c r="H57" s="105">
        <v>0.2</v>
      </c>
      <c r="I57" s="106">
        <v>12.5</v>
      </c>
      <c r="J57" s="105">
        <v>1.6</v>
      </c>
      <c r="K57" s="105">
        <v>0.4</v>
      </c>
      <c r="L57" s="105">
        <v>1.8</v>
      </c>
      <c r="M57" s="105">
        <v>3</v>
      </c>
      <c r="N57" s="105">
        <v>2.1</v>
      </c>
      <c r="O57" s="105">
        <v>4.3509034389836474</v>
      </c>
      <c r="P57" s="106"/>
      <c r="Q57" s="104" t="s">
        <v>1159</v>
      </c>
      <c r="R57">
        <f t="shared" si="0"/>
        <v>1123.1500000000001</v>
      </c>
      <c r="S57">
        <f t="shared" si="1"/>
        <v>1.25</v>
      </c>
    </row>
    <row r="58" spans="1:19" x14ac:dyDescent="0.3">
      <c r="A58" s="110" t="s">
        <v>1163</v>
      </c>
      <c r="B58" s="108">
        <v>0.51600000000000001</v>
      </c>
      <c r="C58" s="108">
        <f t="shared" si="4"/>
        <v>0.48399999999999999</v>
      </c>
      <c r="D58" s="104">
        <v>850</v>
      </c>
      <c r="E58" s="104">
        <v>1500</v>
      </c>
      <c r="F58" s="105">
        <v>4.4163062357232832</v>
      </c>
      <c r="G58" s="106">
        <v>77.7</v>
      </c>
      <c r="H58" s="105">
        <v>0.3</v>
      </c>
      <c r="I58" s="106">
        <v>12.5</v>
      </c>
      <c r="J58" s="105">
        <v>1.1000000000000001</v>
      </c>
      <c r="K58" s="105">
        <v>0.4</v>
      </c>
      <c r="L58" s="105">
        <v>1.9</v>
      </c>
      <c r="M58" s="105">
        <v>3.8</v>
      </c>
      <c r="N58" s="105">
        <v>2.1</v>
      </c>
      <c r="O58" s="105">
        <v>4.87412360457341</v>
      </c>
      <c r="P58" s="106"/>
      <c r="Q58" s="104" t="s">
        <v>1159</v>
      </c>
      <c r="R58">
        <f t="shared" si="0"/>
        <v>1123.1500000000001</v>
      </c>
      <c r="S58">
        <f t="shared" si="1"/>
        <v>1.5</v>
      </c>
    </row>
    <row r="59" spans="1:19" x14ac:dyDescent="0.3">
      <c r="A59" s="110" t="s">
        <v>1164</v>
      </c>
      <c r="B59" s="108">
        <v>0.54299999999999993</v>
      </c>
      <c r="C59" s="108">
        <f t="shared" si="4"/>
        <v>0.45700000000000007</v>
      </c>
      <c r="D59" s="104">
        <v>850</v>
      </c>
      <c r="E59" s="104">
        <v>1750</v>
      </c>
      <c r="F59" s="105">
        <v>4.2830824286897986</v>
      </c>
      <c r="G59" s="106">
        <v>76.8</v>
      </c>
      <c r="H59" s="105">
        <v>0.3</v>
      </c>
      <c r="I59" s="106">
        <v>13.1</v>
      </c>
      <c r="J59" s="105">
        <v>1.2</v>
      </c>
      <c r="K59" s="105">
        <v>0.4</v>
      </c>
      <c r="L59" s="105">
        <v>2.2000000000000002</v>
      </c>
      <c r="M59" s="105">
        <v>3.8</v>
      </c>
      <c r="N59" s="105">
        <v>2.1</v>
      </c>
      <c r="O59" s="105">
        <v>5.2841556473341065</v>
      </c>
      <c r="P59" s="106"/>
      <c r="Q59" s="104" t="s">
        <v>1159</v>
      </c>
      <c r="R59">
        <f t="shared" si="0"/>
        <v>1123.1500000000001</v>
      </c>
      <c r="S59">
        <f t="shared" si="1"/>
        <v>1.75</v>
      </c>
    </row>
    <row r="60" spans="1:19" x14ac:dyDescent="0.3">
      <c r="A60" s="110" t="s">
        <v>1165</v>
      </c>
      <c r="B60" s="108">
        <v>0.49399999999999999</v>
      </c>
      <c r="C60" s="108">
        <f t="shared" si="4"/>
        <v>0.50600000000000001</v>
      </c>
      <c r="D60" s="104">
        <v>850</v>
      </c>
      <c r="E60" s="104">
        <v>1000</v>
      </c>
      <c r="F60" s="105">
        <v>4.8699412308092844</v>
      </c>
      <c r="G60" s="106">
        <v>79.599999999999994</v>
      </c>
      <c r="H60" s="105">
        <v>0.3</v>
      </c>
      <c r="I60" s="106">
        <v>11.8</v>
      </c>
      <c r="J60" s="105">
        <v>1.3</v>
      </c>
      <c r="K60" s="105">
        <v>0.4</v>
      </c>
      <c r="L60" s="105">
        <v>1.4</v>
      </c>
      <c r="M60" s="105">
        <v>2.9</v>
      </c>
      <c r="N60" s="105">
        <v>2.2999999999999998</v>
      </c>
      <c r="O60" s="105">
        <v>3.8726728686515175</v>
      </c>
      <c r="P60" s="106"/>
      <c r="Q60" s="104" t="s">
        <v>1159</v>
      </c>
      <c r="R60">
        <f t="shared" si="0"/>
        <v>1123.1500000000001</v>
      </c>
      <c r="S60">
        <f t="shared" si="1"/>
        <v>1</v>
      </c>
    </row>
    <row r="61" spans="1:19" x14ac:dyDescent="0.3">
      <c r="A61" s="110" t="s">
        <v>1166</v>
      </c>
      <c r="B61" s="108">
        <v>0.5</v>
      </c>
      <c r="C61" s="108">
        <f t="shared" si="4"/>
        <v>0.5</v>
      </c>
      <c r="D61" s="104">
        <v>850</v>
      </c>
      <c r="E61" s="104">
        <v>1250</v>
      </c>
      <c r="F61" s="105">
        <v>4.6874719092456356</v>
      </c>
      <c r="G61" s="106">
        <v>79.3</v>
      </c>
      <c r="H61" s="105">
        <v>0.1</v>
      </c>
      <c r="I61" s="106">
        <v>11.7</v>
      </c>
      <c r="J61" s="105">
        <v>0.9</v>
      </c>
      <c r="K61" s="105">
        <v>0.4</v>
      </c>
      <c r="L61" s="105">
        <v>1.4</v>
      </c>
      <c r="M61" s="105">
        <v>3.1</v>
      </c>
      <c r="N61" s="105">
        <v>2.2999999999999998</v>
      </c>
      <c r="O61" s="105">
        <v>4.3958809247217401</v>
      </c>
      <c r="P61" s="106"/>
      <c r="Q61" s="104" t="s">
        <v>1159</v>
      </c>
      <c r="R61">
        <f t="shared" si="0"/>
        <v>1123.1500000000001</v>
      </c>
      <c r="S61">
        <f t="shared" si="1"/>
        <v>1.25</v>
      </c>
    </row>
    <row r="62" spans="1:19" x14ac:dyDescent="0.3">
      <c r="A62" s="110" t="s">
        <v>1167</v>
      </c>
      <c r="B62" s="108">
        <v>0.53700000000000003</v>
      </c>
      <c r="C62" s="108">
        <f t="shared" si="4"/>
        <v>0.46299999999999997</v>
      </c>
      <c r="D62" s="104">
        <v>850</v>
      </c>
      <c r="E62" s="104">
        <v>1500</v>
      </c>
      <c r="F62" s="105">
        <v>4.4960818564109601</v>
      </c>
      <c r="G62" s="106">
        <v>78.2</v>
      </c>
      <c r="H62" s="105">
        <v>0.2</v>
      </c>
      <c r="I62" s="106">
        <v>12.7</v>
      </c>
      <c r="J62" s="105">
        <v>0.8</v>
      </c>
      <c r="K62" s="105">
        <v>0.4</v>
      </c>
      <c r="L62" s="105">
        <v>2</v>
      </c>
      <c r="M62" s="105">
        <v>3.7</v>
      </c>
      <c r="N62" s="105">
        <v>2</v>
      </c>
      <c r="O62" s="105">
        <v>4.8528549259842109</v>
      </c>
      <c r="P62" s="106"/>
      <c r="Q62" s="104" t="s">
        <v>1159</v>
      </c>
      <c r="R62">
        <f t="shared" si="0"/>
        <v>1123.1500000000001</v>
      </c>
      <c r="S62">
        <f t="shared" si="1"/>
        <v>1.5</v>
      </c>
    </row>
    <row r="63" spans="1:19" x14ac:dyDescent="0.3">
      <c r="A63" s="110" t="s">
        <v>1168</v>
      </c>
      <c r="B63" s="108">
        <v>0.60099999999999998</v>
      </c>
      <c r="C63" s="108">
        <f t="shared" si="4"/>
        <v>0.39900000000000002</v>
      </c>
      <c r="D63" s="104">
        <v>1040</v>
      </c>
      <c r="E63" s="104">
        <v>250</v>
      </c>
      <c r="F63" s="105">
        <v>4.8034561960671898</v>
      </c>
      <c r="G63" s="106">
        <v>76.599999999999994</v>
      </c>
      <c r="H63" s="105">
        <v>0.3</v>
      </c>
      <c r="I63" s="106">
        <v>12.9</v>
      </c>
      <c r="J63" s="105">
        <v>2.4</v>
      </c>
      <c r="K63" s="105">
        <v>0.4</v>
      </c>
      <c r="L63" s="105">
        <v>2.2000000000000002</v>
      </c>
      <c r="M63" s="105">
        <v>3.2</v>
      </c>
      <c r="N63" s="105">
        <v>1.8</v>
      </c>
      <c r="O63" s="105">
        <v>1.516500329621262</v>
      </c>
      <c r="P63" s="106"/>
      <c r="Q63" s="104" t="s">
        <v>1159</v>
      </c>
      <c r="R63">
        <f t="shared" si="0"/>
        <v>1313.15</v>
      </c>
      <c r="S63">
        <f t="shared" si="1"/>
        <v>0.25</v>
      </c>
    </row>
    <row r="64" spans="1:19" x14ac:dyDescent="0.3">
      <c r="A64" s="104" t="s">
        <v>1169</v>
      </c>
      <c r="B64" s="105">
        <v>0.94299999999999995</v>
      </c>
      <c r="C64" s="105">
        <v>5.5E-2</v>
      </c>
      <c r="D64" s="104">
        <v>1050</v>
      </c>
      <c r="E64" s="104">
        <v>2000</v>
      </c>
      <c r="F64" s="105">
        <v>1.269700692566361</v>
      </c>
      <c r="G64" s="106">
        <v>47.9</v>
      </c>
      <c r="H64" s="105">
        <v>0.72</v>
      </c>
      <c r="I64" s="106">
        <v>17.11</v>
      </c>
      <c r="J64" s="105">
        <v>9.0299999999999994</v>
      </c>
      <c r="K64" s="105">
        <v>5.72</v>
      </c>
      <c r="L64" s="106">
        <v>10.97</v>
      </c>
      <c r="M64" s="105">
        <v>1.38</v>
      </c>
      <c r="N64" s="105">
        <v>0.4</v>
      </c>
      <c r="O64" s="105">
        <v>4.6725679696130458</v>
      </c>
      <c r="P64" s="106">
        <f>99-O64</f>
        <v>94.327432030386959</v>
      </c>
      <c r="Q64" s="104" t="s">
        <v>1170</v>
      </c>
      <c r="R64">
        <f t="shared" si="0"/>
        <v>1323.15</v>
      </c>
      <c r="S64">
        <f t="shared" si="1"/>
        <v>2</v>
      </c>
    </row>
    <row r="65" spans="1:19" x14ac:dyDescent="0.3">
      <c r="A65" s="104" t="s">
        <v>1171</v>
      </c>
      <c r="B65" s="105">
        <v>0.94599999999999995</v>
      </c>
      <c r="C65" s="105">
        <v>5.2999999999999999E-2</v>
      </c>
      <c r="D65" s="104">
        <v>1040</v>
      </c>
      <c r="E65" s="104">
        <v>2000</v>
      </c>
      <c r="F65" s="105">
        <v>1.3816600425541432</v>
      </c>
      <c r="G65" s="106">
        <v>47.85</v>
      </c>
      <c r="H65" s="105">
        <v>0.71</v>
      </c>
      <c r="I65" s="106">
        <v>17.170000000000002</v>
      </c>
      <c r="J65" s="105">
        <v>8.69</v>
      </c>
      <c r="K65" s="105">
        <v>5.58</v>
      </c>
      <c r="L65" s="106">
        <v>10.7</v>
      </c>
      <c r="M65" s="105">
        <v>1.28</v>
      </c>
      <c r="N65" s="105">
        <v>0.38</v>
      </c>
      <c r="O65" s="105">
        <v>4.6618386022370553</v>
      </c>
      <c r="P65" s="106">
        <f>97.69-O65</f>
        <v>93.028161397762943</v>
      </c>
      <c r="Q65" s="104" t="s">
        <v>1170</v>
      </c>
      <c r="R65">
        <f t="shared" si="0"/>
        <v>1313.15</v>
      </c>
      <c r="S65">
        <f t="shared" si="1"/>
        <v>2</v>
      </c>
    </row>
    <row r="66" spans="1:19" x14ac:dyDescent="0.3">
      <c r="A66" s="104" t="s">
        <v>1172</v>
      </c>
      <c r="B66" s="105">
        <v>0.92200000000000004</v>
      </c>
      <c r="C66" s="105">
        <v>7.5999999999999998E-2</v>
      </c>
      <c r="D66" s="104">
        <v>1037</v>
      </c>
      <c r="E66" s="104">
        <v>2000</v>
      </c>
      <c r="F66" s="105">
        <v>1.419743029357694</v>
      </c>
      <c r="G66" s="106">
        <v>48.64</v>
      </c>
      <c r="H66" s="105">
        <v>0.76</v>
      </c>
      <c r="I66" s="106">
        <v>16.670000000000002</v>
      </c>
      <c r="J66" s="105">
        <v>8.92</v>
      </c>
      <c r="K66" s="105">
        <v>5.13</v>
      </c>
      <c r="L66" s="106">
        <v>10.61</v>
      </c>
      <c r="M66" s="105">
        <v>1.3</v>
      </c>
      <c r="N66" s="105">
        <v>0.41</v>
      </c>
      <c r="O66" s="105">
        <v>4.7039685077259925</v>
      </c>
      <c r="P66" s="106">
        <f>99.79-O66</f>
        <v>95.086031492274017</v>
      </c>
      <c r="Q66" s="104" t="s">
        <v>1170</v>
      </c>
      <c r="R66">
        <f t="shared" si="0"/>
        <v>1310.1500000000001</v>
      </c>
      <c r="S66">
        <f t="shared" si="1"/>
        <v>2</v>
      </c>
    </row>
    <row r="67" spans="1:19" x14ac:dyDescent="0.3">
      <c r="A67" s="104" t="s">
        <v>1173</v>
      </c>
      <c r="B67" s="105">
        <v>0.92200000000000004</v>
      </c>
      <c r="C67" s="105">
        <v>7.5999999999999998E-2</v>
      </c>
      <c r="D67" s="104">
        <v>1030</v>
      </c>
      <c r="E67" s="104">
        <v>2000</v>
      </c>
      <c r="F67" s="105">
        <v>1.4865827993850285</v>
      </c>
      <c r="G67" s="106">
        <v>48.41</v>
      </c>
      <c r="H67" s="105">
        <v>0.79</v>
      </c>
      <c r="I67" s="106">
        <v>16.98</v>
      </c>
      <c r="J67" s="105">
        <v>8.89</v>
      </c>
      <c r="K67" s="105">
        <v>4.93</v>
      </c>
      <c r="L67" s="106">
        <v>10.28</v>
      </c>
      <c r="M67" s="105">
        <v>1.52</v>
      </c>
      <c r="N67" s="105">
        <v>0.46</v>
      </c>
      <c r="O67" s="105">
        <v>4.7171591274160942</v>
      </c>
      <c r="P67" s="106">
        <f>99.18-O67</f>
        <v>94.462840872583911</v>
      </c>
      <c r="Q67" s="104" t="s">
        <v>1170</v>
      </c>
      <c r="R67">
        <f t="shared" ref="R67:R130" si="5">D67+273.15</f>
        <v>1303.1500000000001</v>
      </c>
      <c r="S67">
        <f t="shared" ref="S67:S130" si="6">E67/1000</f>
        <v>2</v>
      </c>
    </row>
    <row r="68" spans="1:19" x14ac:dyDescent="0.3">
      <c r="A68" s="104" t="s">
        <v>1174</v>
      </c>
      <c r="B68" s="105">
        <v>0.94299999999999995</v>
      </c>
      <c r="C68" s="105">
        <v>5.6000000000000001E-2</v>
      </c>
      <c r="D68" s="104">
        <v>1040</v>
      </c>
      <c r="E68" s="104">
        <v>2000</v>
      </c>
      <c r="F68" s="105">
        <v>1.2292378085457998</v>
      </c>
      <c r="G68" s="106">
        <v>47.03</v>
      </c>
      <c r="H68" s="105">
        <v>0.65</v>
      </c>
      <c r="I68" s="106">
        <v>16.84</v>
      </c>
      <c r="J68" s="105">
        <v>9.99</v>
      </c>
      <c r="K68" s="105">
        <v>5.74</v>
      </c>
      <c r="L68" s="106">
        <v>11.39</v>
      </c>
      <c r="M68" s="105">
        <v>1.28</v>
      </c>
      <c r="N68" s="105">
        <v>0.4</v>
      </c>
      <c r="O68" s="105">
        <v>4.696102164114146</v>
      </c>
      <c r="P68" s="106">
        <f>97.68-O68</f>
        <v>92.983897835885855</v>
      </c>
      <c r="Q68" s="104" t="s">
        <v>1170</v>
      </c>
      <c r="R68">
        <f t="shared" si="5"/>
        <v>1313.15</v>
      </c>
      <c r="S68">
        <f t="shared" si="6"/>
        <v>2</v>
      </c>
    </row>
    <row r="69" spans="1:19" x14ac:dyDescent="0.3">
      <c r="A69" s="104" t="s">
        <v>1175</v>
      </c>
      <c r="B69" s="105">
        <v>0.92100000000000004</v>
      </c>
      <c r="C69" s="105">
        <v>7.8E-2</v>
      </c>
      <c r="D69" s="104">
        <v>1040</v>
      </c>
      <c r="E69" s="104">
        <v>2000</v>
      </c>
      <c r="F69" s="105">
        <v>1.5835645555986995</v>
      </c>
      <c r="G69" s="106">
        <v>50.45</v>
      </c>
      <c r="H69" s="105">
        <v>0.72</v>
      </c>
      <c r="I69" s="106">
        <v>17.8</v>
      </c>
      <c r="J69" s="105">
        <v>7.14</v>
      </c>
      <c r="K69" s="105">
        <v>4.8499999999999996</v>
      </c>
      <c r="L69" s="105">
        <v>9.67</v>
      </c>
      <c r="M69" s="105">
        <v>1.99</v>
      </c>
      <c r="N69" s="105">
        <v>0.47</v>
      </c>
      <c r="O69" s="105">
        <v>4.7064657649935953</v>
      </c>
      <c r="P69" s="106">
        <f>100.52-O69</f>
        <v>95.813534235006401</v>
      </c>
      <c r="Q69" s="104" t="s">
        <v>1170</v>
      </c>
      <c r="R69">
        <f t="shared" si="5"/>
        <v>1313.15</v>
      </c>
      <c r="S69">
        <f t="shared" si="6"/>
        <v>2</v>
      </c>
    </row>
    <row r="70" spans="1:19" x14ac:dyDescent="0.3">
      <c r="A70" s="104" t="s">
        <v>1176</v>
      </c>
      <c r="B70" s="105">
        <v>0.89900000000000002</v>
      </c>
      <c r="C70" s="105">
        <v>9.9000000000000005E-2</v>
      </c>
      <c r="D70" s="104">
        <v>1030</v>
      </c>
      <c r="E70" s="104">
        <v>2000</v>
      </c>
      <c r="F70" s="105">
        <v>1.7018836359324157</v>
      </c>
      <c r="G70" s="106">
        <v>51.52</v>
      </c>
      <c r="H70" s="105">
        <v>0.78</v>
      </c>
      <c r="I70" s="106">
        <v>17.39</v>
      </c>
      <c r="J70" s="105">
        <v>7.37</v>
      </c>
      <c r="K70" s="105">
        <v>4.3</v>
      </c>
      <c r="L70" s="105">
        <v>8.9700000000000006</v>
      </c>
      <c r="M70" s="105">
        <v>2.3199999999999998</v>
      </c>
      <c r="N70" s="105">
        <v>0.53</v>
      </c>
      <c r="O70" s="105">
        <v>4.7880437468558039</v>
      </c>
      <c r="P70" s="106">
        <f>100.5-O70</f>
        <v>95.711956253144194</v>
      </c>
      <c r="Q70" s="104" t="s">
        <v>1170</v>
      </c>
      <c r="R70">
        <f t="shared" si="5"/>
        <v>1303.1500000000001</v>
      </c>
      <c r="S70">
        <f t="shared" si="6"/>
        <v>2</v>
      </c>
    </row>
    <row r="71" spans="1:19" x14ac:dyDescent="0.3">
      <c r="A71" s="111" t="s">
        <v>1177</v>
      </c>
      <c r="B71" s="105">
        <v>0.92300000000000004</v>
      </c>
      <c r="C71" s="105">
        <v>7.4999999999999997E-2</v>
      </c>
      <c r="D71" s="104">
        <v>1040</v>
      </c>
      <c r="E71" s="104">
        <v>2000</v>
      </c>
      <c r="F71" s="105">
        <v>1.5492908748772813</v>
      </c>
      <c r="G71" s="106">
        <v>50.38</v>
      </c>
      <c r="H71" s="105">
        <v>0.76</v>
      </c>
      <c r="I71" s="106">
        <v>17.09</v>
      </c>
      <c r="J71" s="105">
        <v>8.18</v>
      </c>
      <c r="K71" s="105">
        <v>4.5</v>
      </c>
      <c r="L71" s="105">
        <v>9.5299999999999994</v>
      </c>
      <c r="M71" s="105">
        <v>1.95</v>
      </c>
      <c r="N71" s="105">
        <v>0.33</v>
      </c>
      <c r="O71" s="105">
        <v>4.7350301126475749</v>
      </c>
      <c r="P71" s="106">
        <f>99.82-O71</f>
        <v>95.084969887352415</v>
      </c>
      <c r="Q71" s="104" t="s">
        <v>1170</v>
      </c>
      <c r="R71">
        <f t="shared" si="5"/>
        <v>1313.15</v>
      </c>
      <c r="S71">
        <f t="shared" si="6"/>
        <v>2</v>
      </c>
    </row>
    <row r="72" spans="1:19" x14ac:dyDescent="0.3">
      <c r="A72" s="102" t="s">
        <v>1178</v>
      </c>
      <c r="B72" s="103">
        <v>0.626</v>
      </c>
      <c r="C72" s="103">
        <v>0.36599999999999999</v>
      </c>
      <c r="D72" s="104">
        <v>1000</v>
      </c>
      <c r="E72" s="104">
        <v>1055</v>
      </c>
      <c r="F72" s="105">
        <v>3.1233752146688296</v>
      </c>
      <c r="G72" s="106">
        <v>63.4</v>
      </c>
      <c r="H72" s="105">
        <v>0.68</v>
      </c>
      <c r="I72" s="106">
        <v>16.2</v>
      </c>
      <c r="J72" s="105">
        <v>3.03</v>
      </c>
      <c r="K72" s="105">
        <v>1.5</v>
      </c>
      <c r="L72" s="105">
        <v>3.62</v>
      </c>
      <c r="M72" s="105">
        <v>3.6</v>
      </c>
      <c r="N72" s="105">
        <v>2.0099999999999998</v>
      </c>
      <c r="O72" s="105">
        <v>3.510121787230799</v>
      </c>
      <c r="P72" s="106">
        <f>97.7-O72</f>
        <v>94.189878212769202</v>
      </c>
      <c r="Q72" s="104" t="s">
        <v>15</v>
      </c>
      <c r="R72">
        <f t="shared" si="5"/>
        <v>1273.1500000000001</v>
      </c>
      <c r="S72">
        <f t="shared" si="6"/>
        <v>1.0549999999999999</v>
      </c>
    </row>
    <row r="73" spans="1:19" x14ac:dyDescent="0.3">
      <c r="A73" s="102" t="s">
        <v>1179</v>
      </c>
      <c r="B73" s="103">
        <v>0.64400000000000002</v>
      </c>
      <c r="C73" s="103">
        <v>0.34799999999999998</v>
      </c>
      <c r="D73" s="104">
        <v>1100</v>
      </c>
      <c r="E73" s="104">
        <v>483</v>
      </c>
      <c r="F73" s="105">
        <v>2.5933004686588808</v>
      </c>
      <c r="G73" s="106">
        <v>61.4</v>
      </c>
      <c r="H73" s="105">
        <v>0.61</v>
      </c>
      <c r="I73" s="106">
        <v>16.100000000000001</v>
      </c>
      <c r="J73" s="105">
        <v>3.53</v>
      </c>
      <c r="K73" s="105">
        <v>2.8</v>
      </c>
      <c r="L73" s="105">
        <v>4.72</v>
      </c>
      <c r="M73" s="105">
        <v>4.5999999999999996</v>
      </c>
      <c r="N73" s="105">
        <v>1.72</v>
      </c>
      <c r="O73" s="105">
        <v>2.0940391928815241</v>
      </c>
      <c r="P73" s="106">
        <f>97.7-O73</f>
        <v>95.605960807118478</v>
      </c>
      <c r="Q73" s="104" t="s">
        <v>15</v>
      </c>
      <c r="R73">
        <f t="shared" si="5"/>
        <v>1373.15</v>
      </c>
      <c r="S73">
        <f t="shared" si="6"/>
        <v>0.48299999999999998</v>
      </c>
    </row>
    <row r="74" spans="1:19" x14ac:dyDescent="0.3">
      <c r="A74" s="102" t="s">
        <v>1180</v>
      </c>
      <c r="B74" s="103">
        <v>0.71</v>
      </c>
      <c r="C74" s="103">
        <v>0.27</v>
      </c>
      <c r="D74" s="104">
        <v>1000</v>
      </c>
      <c r="E74" s="104">
        <v>1475</v>
      </c>
      <c r="F74" s="105">
        <v>2.5940642442036399</v>
      </c>
      <c r="G74" s="106">
        <v>60.4</v>
      </c>
      <c r="H74" s="105">
        <v>0.57999999999999996</v>
      </c>
      <c r="I74" s="106">
        <v>15.8</v>
      </c>
      <c r="J74" s="105">
        <v>3.62</v>
      </c>
      <c r="K74" s="105">
        <v>2</v>
      </c>
      <c r="L74" s="105">
        <v>4.95</v>
      </c>
      <c r="M74" s="105">
        <v>3.9</v>
      </c>
      <c r="N74" s="105">
        <v>1.83</v>
      </c>
      <c r="O74" s="105">
        <v>4.3183943900816129</v>
      </c>
      <c r="P74" s="106">
        <f>97.5-O74</f>
        <v>93.181605609918392</v>
      </c>
      <c r="Q74" s="104" t="s">
        <v>15</v>
      </c>
      <c r="R74">
        <f t="shared" si="5"/>
        <v>1273.1500000000001</v>
      </c>
      <c r="S74">
        <f t="shared" si="6"/>
        <v>1.4750000000000001</v>
      </c>
    </row>
    <row r="75" spans="1:19" x14ac:dyDescent="0.3">
      <c r="A75" s="102" t="s">
        <v>1181</v>
      </c>
      <c r="B75" s="103">
        <v>0.76200000000000001</v>
      </c>
      <c r="C75" s="103">
        <v>0.223</v>
      </c>
      <c r="D75" s="104">
        <v>975</v>
      </c>
      <c r="E75" s="104">
        <v>1800</v>
      </c>
      <c r="F75" s="105">
        <v>2.5904324016061282</v>
      </c>
      <c r="G75" s="106">
        <v>60.9</v>
      </c>
      <c r="H75" s="105">
        <v>0.67</v>
      </c>
      <c r="I75" s="106">
        <v>16.5</v>
      </c>
      <c r="J75" s="105">
        <v>3.68</v>
      </c>
      <c r="K75" s="105">
        <v>1.9</v>
      </c>
      <c r="L75" s="105">
        <v>4.66</v>
      </c>
      <c r="M75" s="105">
        <v>5.2</v>
      </c>
      <c r="N75" s="105">
        <v>1.78</v>
      </c>
      <c r="O75" s="105">
        <v>5.011729549142764</v>
      </c>
      <c r="P75" s="106">
        <f>100.4-O75</f>
        <v>95.388270450857249</v>
      </c>
      <c r="Q75" s="104" t="s">
        <v>15</v>
      </c>
      <c r="R75">
        <f t="shared" si="5"/>
        <v>1248.1500000000001</v>
      </c>
      <c r="S75">
        <f t="shared" si="6"/>
        <v>1.8</v>
      </c>
    </row>
    <row r="76" spans="1:19" x14ac:dyDescent="0.3">
      <c r="A76" s="102" t="s">
        <v>1182</v>
      </c>
      <c r="B76" s="103">
        <v>0.65</v>
      </c>
      <c r="C76" s="103">
        <v>0.34200000000000003</v>
      </c>
      <c r="D76" s="104">
        <v>975</v>
      </c>
      <c r="E76" s="104">
        <v>1008</v>
      </c>
      <c r="F76" s="105">
        <v>3.1354157628818644</v>
      </c>
      <c r="G76" s="106">
        <v>61.8</v>
      </c>
      <c r="H76" s="105">
        <v>0.61</v>
      </c>
      <c r="I76" s="106">
        <v>16.5</v>
      </c>
      <c r="J76" s="105">
        <v>3.77</v>
      </c>
      <c r="K76" s="105">
        <v>1.7</v>
      </c>
      <c r="L76" s="105">
        <v>4.91</v>
      </c>
      <c r="M76" s="105">
        <v>3.5</v>
      </c>
      <c r="N76" s="105">
        <v>1.87</v>
      </c>
      <c r="O76" s="105">
        <v>3.4498987529376333</v>
      </c>
      <c r="P76" s="106">
        <f>98.3-O76</f>
        <v>94.850101247062369</v>
      </c>
      <c r="Q76" s="104" t="s">
        <v>15</v>
      </c>
      <c r="R76">
        <f t="shared" si="5"/>
        <v>1248.1500000000001</v>
      </c>
      <c r="S76">
        <f t="shared" si="6"/>
        <v>1.008</v>
      </c>
    </row>
    <row r="77" spans="1:19" x14ac:dyDescent="0.3">
      <c r="A77" s="102" t="s">
        <v>1183</v>
      </c>
      <c r="B77" s="103">
        <v>0.57599999999999996</v>
      </c>
      <c r="C77" s="103">
        <v>0.41199999999999998</v>
      </c>
      <c r="D77" s="104">
        <v>960</v>
      </c>
      <c r="E77" s="104">
        <v>710</v>
      </c>
      <c r="F77" s="105">
        <v>3.5799051825668733</v>
      </c>
      <c r="G77" s="106">
        <v>64</v>
      </c>
      <c r="H77" s="105">
        <v>0.74</v>
      </c>
      <c r="I77" s="106">
        <v>15</v>
      </c>
      <c r="J77" s="105">
        <v>3.49</v>
      </c>
      <c r="K77" s="105">
        <v>1.6</v>
      </c>
      <c r="L77" s="105">
        <v>3.87</v>
      </c>
      <c r="M77" s="105">
        <v>4</v>
      </c>
      <c r="N77" s="105">
        <v>2.0699999999999998</v>
      </c>
      <c r="O77" s="105">
        <v>2.9149393095084957</v>
      </c>
      <c r="P77" s="106">
        <f>97.1-O77</f>
        <v>94.185060690491497</v>
      </c>
      <c r="Q77" s="104" t="s">
        <v>15</v>
      </c>
      <c r="R77">
        <f t="shared" si="5"/>
        <v>1233.1500000000001</v>
      </c>
      <c r="S77">
        <f t="shared" si="6"/>
        <v>0.71</v>
      </c>
    </row>
    <row r="78" spans="1:19" x14ac:dyDescent="0.3">
      <c r="A78" s="102" t="s">
        <v>1184</v>
      </c>
      <c r="B78" s="103">
        <v>0.61799999999999999</v>
      </c>
      <c r="C78" s="103">
        <v>0.376</v>
      </c>
      <c r="D78" s="104">
        <v>950</v>
      </c>
      <c r="E78" s="104">
        <v>1455</v>
      </c>
      <c r="F78" s="105">
        <v>3.2760972448113423</v>
      </c>
      <c r="G78" s="106">
        <v>63.1</v>
      </c>
      <c r="H78" s="105">
        <v>0.63</v>
      </c>
      <c r="I78" s="106">
        <v>15.5</v>
      </c>
      <c r="J78" s="105">
        <v>2.65</v>
      </c>
      <c r="K78" s="105">
        <v>1.1000000000000001</v>
      </c>
      <c r="L78" s="105">
        <v>3.35</v>
      </c>
      <c r="M78" s="105">
        <v>3.9</v>
      </c>
      <c r="N78" s="105">
        <v>2.27</v>
      </c>
      <c r="O78" s="105">
        <v>4.4167217528756062</v>
      </c>
      <c r="P78" s="106">
        <f>97-O78</f>
        <v>92.583278247124397</v>
      </c>
      <c r="Q78" s="104" t="s">
        <v>15</v>
      </c>
      <c r="R78">
        <f t="shared" si="5"/>
        <v>1223.1500000000001</v>
      </c>
      <c r="S78">
        <f t="shared" si="6"/>
        <v>1.4550000000000001</v>
      </c>
    </row>
    <row r="79" spans="1:19" x14ac:dyDescent="0.3">
      <c r="A79" s="102" t="s">
        <v>1185</v>
      </c>
      <c r="B79" s="103">
        <v>0.69</v>
      </c>
      <c r="C79" s="103">
        <v>0.30399999999999999</v>
      </c>
      <c r="D79" s="104">
        <v>1125</v>
      </c>
      <c r="E79" s="104">
        <v>517</v>
      </c>
      <c r="F79" s="105">
        <v>1.8078112427945285</v>
      </c>
      <c r="G79" s="106">
        <v>54.3</v>
      </c>
      <c r="H79" s="105">
        <v>0.5</v>
      </c>
      <c r="I79" s="106">
        <v>18.899999999999999</v>
      </c>
      <c r="J79" s="105">
        <v>5.37</v>
      </c>
      <c r="K79" s="105">
        <v>3.8</v>
      </c>
      <c r="L79" s="105">
        <v>7.28</v>
      </c>
      <c r="M79" s="105">
        <v>5</v>
      </c>
      <c r="N79" s="105">
        <v>1.27</v>
      </c>
      <c r="O79" s="105">
        <v>2.0984869365258603</v>
      </c>
      <c r="P79" s="106">
        <f>98.7-O79</f>
        <v>96.601513063474144</v>
      </c>
      <c r="Q79" s="104" t="s">
        <v>15</v>
      </c>
      <c r="R79">
        <f t="shared" si="5"/>
        <v>1398.15</v>
      </c>
      <c r="S79">
        <f t="shared" si="6"/>
        <v>0.51700000000000002</v>
      </c>
    </row>
    <row r="80" spans="1:19" x14ac:dyDescent="0.3">
      <c r="A80" s="102" t="s">
        <v>1186</v>
      </c>
      <c r="B80" s="103">
        <v>0.56000000000000005</v>
      </c>
      <c r="C80" s="103">
        <v>0.43</v>
      </c>
      <c r="D80" s="104">
        <v>925</v>
      </c>
      <c r="E80" s="104">
        <v>1324</v>
      </c>
      <c r="F80" s="105">
        <v>3.5218175925734263</v>
      </c>
      <c r="G80" s="106">
        <v>64.28</v>
      </c>
      <c r="H80" s="105">
        <v>0.63</v>
      </c>
      <c r="I80" s="106">
        <v>15.49</v>
      </c>
      <c r="J80" s="105">
        <v>3.0590999999999999</v>
      </c>
      <c r="K80" s="105">
        <v>2.12</v>
      </c>
      <c r="L80" s="105">
        <v>3.38</v>
      </c>
      <c r="M80" s="105">
        <v>4.34</v>
      </c>
      <c r="N80" s="105">
        <v>2.27</v>
      </c>
      <c r="O80" s="105">
        <v>4.2753298974180431</v>
      </c>
      <c r="P80" s="106">
        <f>100.1-O80</f>
        <v>95.824670102581948</v>
      </c>
      <c r="Q80" s="104" t="s">
        <v>1186</v>
      </c>
      <c r="R80">
        <f t="shared" si="5"/>
        <v>1198.1500000000001</v>
      </c>
      <c r="S80">
        <f t="shared" si="6"/>
        <v>1.3240000000000001</v>
      </c>
    </row>
    <row r="81" spans="1:19" x14ac:dyDescent="0.3">
      <c r="A81" s="102" t="s">
        <v>1187</v>
      </c>
      <c r="B81" s="103">
        <v>0.6</v>
      </c>
      <c r="C81" s="103">
        <v>0.39</v>
      </c>
      <c r="D81" s="104">
        <v>950</v>
      </c>
      <c r="E81" s="104">
        <v>1069</v>
      </c>
      <c r="F81" s="105">
        <v>3.446991127054043</v>
      </c>
      <c r="G81" s="106">
        <v>62.87</v>
      </c>
      <c r="H81" s="105">
        <v>0.9</v>
      </c>
      <c r="I81" s="106">
        <v>17.010000000000002</v>
      </c>
      <c r="J81" s="105">
        <v>3.4850599999999998</v>
      </c>
      <c r="K81" s="105">
        <v>1.93</v>
      </c>
      <c r="L81" s="105">
        <v>4.49</v>
      </c>
      <c r="M81" s="105">
        <v>4.3600000000000003</v>
      </c>
      <c r="N81" s="105">
        <v>2.06</v>
      </c>
      <c r="O81" s="105">
        <v>3.6669474229251122</v>
      </c>
      <c r="P81" s="106">
        <f>101-O81</f>
        <v>97.333052577074881</v>
      </c>
      <c r="Q81" s="104" t="s">
        <v>1187</v>
      </c>
      <c r="R81">
        <f t="shared" si="5"/>
        <v>1223.1500000000001</v>
      </c>
      <c r="S81">
        <f t="shared" si="6"/>
        <v>1.069</v>
      </c>
    </row>
    <row r="82" spans="1:19" x14ac:dyDescent="0.3">
      <c r="A82" s="102" t="s">
        <v>1188</v>
      </c>
      <c r="B82" s="103">
        <v>0.65</v>
      </c>
      <c r="C82" s="103">
        <v>0.34</v>
      </c>
      <c r="D82" s="104">
        <v>1000</v>
      </c>
      <c r="E82" s="104">
        <v>1172</v>
      </c>
      <c r="F82" s="105">
        <v>2.9356560567562333</v>
      </c>
      <c r="G82" s="106">
        <v>62.35</v>
      </c>
      <c r="H82" s="105">
        <v>0.73</v>
      </c>
      <c r="I82" s="106">
        <v>16.059999999999999</v>
      </c>
      <c r="J82" s="105">
        <v>3.6399100000000004</v>
      </c>
      <c r="K82" s="105">
        <v>1.65</v>
      </c>
      <c r="L82" s="105">
        <v>4.22</v>
      </c>
      <c r="M82" s="105">
        <v>4.24</v>
      </c>
      <c r="N82" s="105">
        <v>2.23</v>
      </c>
      <c r="O82" s="105">
        <v>3.7930074645966392</v>
      </c>
      <c r="P82" s="106">
        <f>99.1-O82</f>
        <v>95.306992535403353</v>
      </c>
      <c r="Q82" s="104" t="s">
        <v>1188</v>
      </c>
      <c r="R82">
        <f t="shared" si="5"/>
        <v>1273.1500000000001</v>
      </c>
      <c r="S82">
        <f t="shared" si="6"/>
        <v>1.1719999999999999</v>
      </c>
    </row>
    <row r="83" spans="1:19" x14ac:dyDescent="0.3">
      <c r="A83" s="104" t="s">
        <v>1189</v>
      </c>
      <c r="B83" s="105">
        <v>0.63</v>
      </c>
      <c r="C83" s="105">
        <v>0.36</v>
      </c>
      <c r="D83" s="104">
        <v>975</v>
      </c>
      <c r="E83" s="104">
        <v>1500</v>
      </c>
      <c r="F83" s="105">
        <v>2.7187591074241273</v>
      </c>
      <c r="G83" s="106">
        <v>61.57</v>
      </c>
      <c r="H83" s="105">
        <v>1.18</v>
      </c>
      <c r="I83" s="106">
        <v>18.309999999999999</v>
      </c>
      <c r="J83" s="105">
        <v>3.58</v>
      </c>
      <c r="K83" s="105">
        <v>1.9</v>
      </c>
      <c r="L83" s="105">
        <v>4.7699999999999996</v>
      </c>
      <c r="M83" s="105">
        <v>6.25</v>
      </c>
      <c r="N83" s="105">
        <v>1.74</v>
      </c>
      <c r="O83" s="105">
        <v>4.4908690412350269</v>
      </c>
      <c r="P83" s="106">
        <v>96.9</v>
      </c>
      <c r="Q83" s="104" t="s">
        <v>1190</v>
      </c>
      <c r="R83">
        <f t="shared" si="5"/>
        <v>1248.1500000000001</v>
      </c>
      <c r="S83">
        <f t="shared" si="6"/>
        <v>1.5</v>
      </c>
    </row>
    <row r="84" spans="1:19" x14ac:dyDescent="0.3">
      <c r="A84" s="102" t="s">
        <v>1191</v>
      </c>
      <c r="B84" s="103">
        <v>0.83</v>
      </c>
      <c r="C84" s="103">
        <v>0.16</v>
      </c>
      <c r="D84" s="104">
        <v>1050</v>
      </c>
      <c r="E84" s="104">
        <v>1000</v>
      </c>
      <c r="F84" s="105">
        <v>1.7381206873934756</v>
      </c>
      <c r="G84" s="106">
        <v>53.2</v>
      </c>
      <c r="H84" s="105">
        <v>1.18</v>
      </c>
      <c r="I84" s="106">
        <v>17.2</v>
      </c>
      <c r="J84" s="105">
        <v>8.1199999999999992</v>
      </c>
      <c r="K84" s="105">
        <v>5.03</v>
      </c>
      <c r="L84" s="105">
        <v>8.51</v>
      </c>
      <c r="M84" s="105">
        <v>3.53</v>
      </c>
      <c r="N84" s="105">
        <v>0.87</v>
      </c>
      <c r="O84" s="105">
        <v>3.2445386263945322</v>
      </c>
      <c r="P84" s="106">
        <f>101.1-O84</f>
        <v>97.855461373605465</v>
      </c>
      <c r="Q84" s="104" t="s">
        <v>1191</v>
      </c>
      <c r="R84">
        <f t="shared" si="5"/>
        <v>1323.15</v>
      </c>
      <c r="S84">
        <f t="shared" si="6"/>
        <v>1</v>
      </c>
    </row>
    <row r="85" spans="1:19" x14ac:dyDescent="0.3">
      <c r="A85" s="102" t="s">
        <v>1192</v>
      </c>
      <c r="B85" s="103">
        <v>0.85499999999999998</v>
      </c>
      <c r="C85" s="103">
        <v>0.14399999999999999</v>
      </c>
      <c r="D85" s="104">
        <v>1100</v>
      </c>
      <c r="E85" s="104">
        <v>1000</v>
      </c>
      <c r="F85" s="105">
        <v>1.4626072275077062</v>
      </c>
      <c r="G85" s="106">
        <v>55.93</v>
      </c>
      <c r="H85" s="105">
        <v>0.71</v>
      </c>
      <c r="I85" s="106">
        <v>17.350000000000001</v>
      </c>
      <c r="J85" s="105">
        <v>7.74</v>
      </c>
      <c r="K85" s="105">
        <v>5.82</v>
      </c>
      <c r="L85" s="105">
        <v>9.6999999999999993</v>
      </c>
      <c r="M85" s="105">
        <v>2.2999999999999998</v>
      </c>
      <c r="N85" s="105">
        <v>0.28000000000000003</v>
      </c>
      <c r="O85" s="105">
        <v>3.0798123457860509</v>
      </c>
      <c r="P85" s="106"/>
      <c r="Q85" s="104" t="s">
        <v>1193</v>
      </c>
      <c r="R85">
        <f t="shared" si="5"/>
        <v>1373.15</v>
      </c>
      <c r="S85">
        <f t="shared" si="6"/>
        <v>1</v>
      </c>
    </row>
    <row r="86" spans="1:19" x14ac:dyDescent="0.3">
      <c r="A86" s="102" t="s">
        <v>1194</v>
      </c>
      <c r="B86" s="103">
        <v>0.86</v>
      </c>
      <c r="C86" s="103">
        <v>0.14299999999999999</v>
      </c>
      <c r="D86" s="104">
        <v>1050</v>
      </c>
      <c r="E86" s="104">
        <v>1000</v>
      </c>
      <c r="F86" s="105">
        <v>1.5911870052980794</v>
      </c>
      <c r="G86" s="106">
        <v>50.307369999999999</v>
      </c>
      <c r="H86" s="105">
        <v>1.0773280000000001</v>
      </c>
      <c r="I86" s="106">
        <v>17.41039</v>
      </c>
      <c r="J86" s="105">
        <v>8.8494799999999998</v>
      </c>
      <c r="K86" s="105">
        <v>5.1076889999999997</v>
      </c>
      <c r="L86" s="105">
        <v>9.0418599999999998</v>
      </c>
      <c r="M86" s="105">
        <v>3.5590299999999999</v>
      </c>
      <c r="N86" s="105">
        <v>0.46171199999999996</v>
      </c>
      <c r="O86" s="105">
        <v>3.2185985415540452</v>
      </c>
      <c r="P86" s="106">
        <f>99.2-O86</f>
        <v>95.981401458445958</v>
      </c>
      <c r="Q86" s="104" t="s">
        <v>1195</v>
      </c>
      <c r="R86">
        <f t="shared" si="5"/>
        <v>1323.15</v>
      </c>
      <c r="S86">
        <f t="shared" si="6"/>
        <v>1</v>
      </c>
    </row>
    <row r="87" spans="1:19" x14ac:dyDescent="0.3">
      <c r="A87" s="102" t="s">
        <v>1196</v>
      </c>
      <c r="B87" s="103">
        <v>0.81799999999999995</v>
      </c>
      <c r="C87" s="103">
        <v>0.17699999999999999</v>
      </c>
      <c r="D87" s="104">
        <v>1045</v>
      </c>
      <c r="E87" s="104">
        <v>1000</v>
      </c>
      <c r="F87" s="105">
        <v>1.7210382385311109</v>
      </c>
      <c r="G87" s="106">
        <v>51.071100000000001</v>
      </c>
      <c r="H87" s="105">
        <v>1.135974</v>
      </c>
      <c r="I87" s="106">
        <v>17.087339999999998</v>
      </c>
      <c r="J87" s="105">
        <v>8.1141000000000005</v>
      </c>
      <c r="K87" s="105">
        <v>4.6393560000000003</v>
      </c>
      <c r="L87" s="105">
        <v>8.7823199999999986</v>
      </c>
      <c r="M87" s="105">
        <v>3.6274799999999998</v>
      </c>
      <c r="N87" s="105">
        <v>0.51548400000000005</v>
      </c>
      <c r="O87" s="105">
        <v>3.2404568753246465</v>
      </c>
      <c r="P87" s="106">
        <f>98.4-O87</f>
        <v>95.159543124675366</v>
      </c>
      <c r="Q87" s="104" t="s">
        <v>1195</v>
      </c>
      <c r="R87">
        <f t="shared" si="5"/>
        <v>1318.15</v>
      </c>
      <c r="S87">
        <f t="shared" si="6"/>
        <v>1</v>
      </c>
    </row>
    <row r="88" spans="1:19" x14ac:dyDescent="0.3">
      <c r="A88" s="102" t="s">
        <v>1197</v>
      </c>
      <c r="B88" s="103">
        <v>0.79100000000000004</v>
      </c>
      <c r="C88" s="103">
        <v>0.20599999999999999</v>
      </c>
      <c r="D88" s="104">
        <v>1035</v>
      </c>
      <c r="E88" s="104">
        <v>1000</v>
      </c>
      <c r="F88" s="105">
        <v>1.7832693751567226</v>
      </c>
      <c r="G88" s="106">
        <v>51.188829999999996</v>
      </c>
      <c r="H88" s="105">
        <v>1.1612369999999999</v>
      </c>
      <c r="I88" s="106">
        <v>16.71472</v>
      </c>
      <c r="J88" s="105">
        <v>8.1588200000000004</v>
      </c>
      <c r="K88" s="105">
        <v>4.3971109999999998</v>
      </c>
      <c r="L88" s="105">
        <v>8.5472999999999999</v>
      </c>
      <c r="M88" s="105">
        <v>3.8937699999999995</v>
      </c>
      <c r="N88" s="105">
        <v>0.56981999999999999</v>
      </c>
      <c r="O88" s="105">
        <v>3.286226469300678</v>
      </c>
      <c r="P88" s="106">
        <f>98.1-O88</f>
        <v>94.813773530699322</v>
      </c>
      <c r="Q88" s="104" t="s">
        <v>1195</v>
      </c>
      <c r="R88">
        <f t="shared" si="5"/>
        <v>1308.1500000000001</v>
      </c>
      <c r="S88">
        <f t="shared" si="6"/>
        <v>1</v>
      </c>
    </row>
    <row r="89" spans="1:19" ht="36.6" x14ac:dyDescent="0.3">
      <c r="A89" s="112" t="s">
        <v>1198</v>
      </c>
      <c r="B89" s="108">
        <v>0.2993488226797153</v>
      </c>
      <c r="C89" s="108">
        <v>0.65441098696992195</v>
      </c>
      <c r="D89" s="104">
        <v>750</v>
      </c>
      <c r="E89" s="104">
        <v>2000</v>
      </c>
      <c r="F89" s="105">
        <v>4.9752167652556256</v>
      </c>
      <c r="G89" s="106">
        <v>74.405320364159167</v>
      </c>
      <c r="H89" s="105">
        <v>0.17717895609413084</v>
      </c>
      <c r="I89" s="106">
        <v>13.888263959116109</v>
      </c>
      <c r="J89" s="105">
        <v>1.3230043094273642</v>
      </c>
      <c r="K89" s="105">
        <v>0.21481796275596043</v>
      </c>
      <c r="L89" s="105">
        <v>1.2536916293876423</v>
      </c>
      <c r="M89" s="105">
        <v>4.0944186391384658</v>
      </c>
      <c r="N89" s="105">
        <v>4.5996356582664166</v>
      </c>
      <c r="O89" s="105">
        <v>6.0788445844326517</v>
      </c>
      <c r="P89" s="113">
        <v>93.5</v>
      </c>
      <c r="Q89" s="104" t="s">
        <v>1199</v>
      </c>
      <c r="R89">
        <f t="shared" si="5"/>
        <v>1023.15</v>
      </c>
      <c r="S89">
        <f t="shared" si="6"/>
        <v>2</v>
      </c>
    </row>
    <row r="90" spans="1:19" ht="36.6" x14ac:dyDescent="0.3">
      <c r="A90" s="112" t="s">
        <v>1200</v>
      </c>
      <c r="B90" s="108">
        <v>0.30265353527955358</v>
      </c>
      <c r="C90" s="108">
        <v>0.67099946999391946</v>
      </c>
      <c r="D90" s="104">
        <v>750</v>
      </c>
      <c r="E90" s="104">
        <v>2000</v>
      </c>
      <c r="F90" s="105">
        <v>4.9947373432269897</v>
      </c>
      <c r="G90" s="106">
        <v>74.548063204427578</v>
      </c>
      <c r="H90" s="105">
        <v>0.18288206734157109</v>
      </c>
      <c r="I90" s="106">
        <v>13.945636811217087</v>
      </c>
      <c r="J90" s="105">
        <v>1.3051791848463412</v>
      </c>
      <c r="K90" s="105">
        <v>0.15137880268874213</v>
      </c>
      <c r="L90" s="105">
        <v>1.1812788239494345</v>
      </c>
      <c r="M90" s="105">
        <v>4.1170060131655832</v>
      </c>
      <c r="N90" s="105">
        <v>4.5101282460998666</v>
      </c>
      <c r="O90" s="105">
        <v>6.0714701424652038</v>
      </c>
      <c r="P90" s="113">
        <v>93.5</v>
      </c>
      <c r="Q90" s="104" t="s">
        <v>1199</v>
      </c>
      <c r="R90">
        <f t="shared" si="5"/>
        <v>1023.15</v>
      </c>
      <c r="S90">
        <f t="shared" si="6"/>
        <v>2</v>
      </c>
    </row>
    <row r="91" spans="1:19" ht="36.6" x14ac:dyDescent="0.3">
      <c r="A91" s="112" t="s">
        <v>1201</v>
      </c>
      <c r="B91" s="108">
        <v>0.28943425101965575</v>
      </c>
      <c r="C91" s="108">
        <v>0.62215729498784034</v>
      </c>
      <c r="D91" s="104">
        <v>800</v>
      </c>
      <c r="E91" s="104">
        <v>1000</v>
      </c>
      <c r="F91" s="105">
        <v>5.1122715943117552</v>
      </c>
      <c r="G91" s="106">
        <v>75.379995871944374</v>
      </c>
      <c r="H91" s="105">
        <v>0.16597229430411839</v>
      </c>
      <c r="I91" s="106">
        <v>13.541185706428431</v>
      </c>
      <c r="J91" s="105">
        <v>1.0594398252376913</v>
      </c>
      <c r="K91" s="105">
        <v>0.1704314295361187</v>
      </c>
      <c r="L91" s="105">
        <v>0.86019552189480142</v>
      </c>
      <c r="M91" s="105">
        <v>3.9768476926435903</v>
      </c>
      <c r="N91" s="105">
        <v>4.7818334532378399</v>
      </c>
      <c r="O91" s="105">
        <v>4.0897559610599936</v>
      </c>
      <c r="P91" s="113">
        <v>95.8</v>
      </c>
      <c r="Q91" s="104" t="s">
        <v>1199</v>
      </c>
      <c r="R91">
        <f t="shared" si="5"/>
        <v>1073.1500000000001</v>
      </c>
      <c r="S91">
        <f t="shared" si="6"/>
        <v>1</v>
      </c>
    </row>
    <row r="92" spans="1:19" ht="36.6" x14ac:dyDescent="0.3">
      <c r="A92" s="112" t="s">
        <v>1202</v>
      </c>
      <c r="B92" s="108">
        <v>0.39892016757681747</v>
      </c>
      <c r="C92" s="108">
        <v>0.55017940797325682</v>
      </c>
      <c r="D92" s="104">
        <v>800</v>
      </c>
      <c r="E92" s="104">
        <v>1500</v>
      </c>
      <c r="F92" s="105">
        <v>4.6734347171217019</v>
      </c>
      <c r="G92" s="106">
        <v>73.932057983471893</v>
      </c>
      <c r="H92" s="105">
        <v>0.25377192641385837</v>
      </c>
      <c r="I92" s="106">
        <v>14.044376547674842</v>
      </c>
      <c r="J92" s="105">
        <v>1.504362947874059</v>
      </c>
      <c r="K92" s="105">
        <v>0.3006381102509908</v>
      </c>
      <c r="L92" s="105">
        <v>1.218268491885383</v>
      </c>
      <c r="M92" s="105">
        <v>4.16052395146931</v>
      </c>
      <c r="N92" s="105">
        <v>4.518683698374109</v>
      </c>
      <c r="O92" s="105">
        <v>5.0773343503185506</v>
      </c>
      <c r="P92" s="113">
        <v>96.3</v>
      </c>
      <c r="Q92" s="104" t="s">
        <v>1199</v>
      </c>
      <c r="R92">
        <f t="shared" si="5"/>
        <v>1073.1500000000001</v>
      </c>
      <c r="S92">
        <f t="shared" si="6"/>
        <v>1.5</v>
      </c>
    </row>
    <row r="93" spans="1:19" ht="36.6" x14ac:dyDescent="0.3">
      <c r="A93" s="112" t="s">
        <v>1203</v>
      </c>
      <c r="B93" s="108">
        <v>0.49555226117718076</v>
      </c>
      <c r="C93" s="108">
        <v>0.45324160097580857</v>
      </c>
      <c r="D93" s="104">
        <v>850</v>
      </c>
      <c r="E93" s="104">
        <v>1000</v>
      </c>
      <c r="F93" s="105">
        <v>4.5135521730919388</v>
      </c>
      <c r="G93" s="106">
        <v>74.116447933272923</v>
      </c>
      <c r="H93" s="105">
        <v>0.25236817155571184</v>
      </c>
      <c r="I93" s="106">
        <v>13.702510527917475</v>
      </c>
      <c r="J93" s="105">
        <v>1.538200724356632</v>
      </c>
      <c r="K93" s="105">
        <v>0.21265957437119712</v>
      </c>
      <c r="L93" s="105">
        <v>1.1882134162755551</v>
      </c>
      <c r="M93" s="105">
        <v>4.3542974863495205</v>
      </c>
      <c r="N93" s="105">
        <v>4.5952422803403552</v>
      </c>
      <c r="O93" s="105">
        <v>3.9627477264752633</v>
      </c>
      <c r="P93" s="113">
        <v>96.1</v>
      </c>
      <c r="Q93" s="104" t="s">
        <v>1199</v>
      </c>
      <c r="R93">
        <f t="shared" si="5"/>
        <v>1123.1500000000001</v>
      </c>
      <c r="S93">
        <f t="shared" si="6"/>
        <v>1</v>
      </c>
    </row>
    <row r="94" spans="1:19" ht="36.6" x14ac:dyDescent="0.3">
      <c r="A94" s="112" t="s">
        <v>1204</v>
      </c>
      <c r="B94" s="108">
        <v>0.33711634936858309</v>
      </c>
      <c r="C94" s="108">
        <v>0.5440017315031791</v>
      </c>
      <c r="D94" s="104">
        <v>900</v>
      </c>
      <c r="E94" s="104">
        <v>500</v>
      </c>
      <c r="F94" s="105">
        <v>4.8237732173372727</v>
      </c>
      <c r="G94" s="106">
        <v>73.781007442371603</v>
      </c>
      <c r="H94" s="105">
        <v>0.25002116342822084</v>
      </c>
      <c r="I94" s="106">
        <v>13.821721139147197</v>
      </c>
      <c r="J94" s="105">
        <v>1.6848319038378428</v>
      </c>
      <c r="K94" s="105">
        <v>0.24366516566620111</v>
      </c>
      <c r="L94" s="105">
        <v>1.2482101686857647</v>
      </c>
      <c r="M94" s="105">
        <v>4.2612969264755094</v>
      </c>
      <c r="N94" s="105">
        <v>4.5885564720644147</v>
      </c>
      <c r="O94" s="105">
        <v>2.5863932983411462</v>
      </c>
      <c r="P94" s="113">
        <v>97.8</v>
      </c>
      <c r="Q94" s="104" t="s">
        <v>1199</v>
      </c>
      <c r="R94">
        <f t="shared" si="5"/>
        <v>1173.1500000000001</v>
      </c>
      <c r="S94">
        <f t="shared" si="6"/>
        <v>0.5</v>
      </c>
    </row>
    <row r="95" spans="1:19" ht="36.6" x14ac:dyDescent="0.3">
      <c r="A95" s="112" t="s">
        <v>1205</v>
      </c>
      <c r="B95" s="108">
        <v>0.27339248526817711</v>
      </c>
      <c r="C95" s="108">
        <v>0.66069992964500013</v>
      </c>
      <c r="D95" s="104">
        <v>750</v>
      </c>
      <c r="E95" s="104">
        <v>2000</v>
      </c>
      <c r="F95" s="105">
        <v>5.0908988455534683</v>
      </c>
      <c r="G95" s="106">
        <v>75.910599050759345</v>
      </c>
      <c r="H95" s="105">
        <v>0.13838882489106116</v>
      </c>
      <c r="I95" s="106">
        <v>13.501621062384665</v>
      </c>
      <c r="J95" s="105">
        <v>0.80127158760732586</v>
      </c>
      <c r="K95" s="105">
        <v>7.9809436751750104E-2</v>
      </c>
      <c r="L95" s="105">
        <v>0.880906131510095</v>
      </c>
      <c r="M95" s="105">
        <v>3.8296675792186883</v>
      </c>
      <c r="N95" s="105">
        <v>4.8190267096358959</v>
      </c>
      <c r="O95" s="105">
        <v>6.0907438991321312</v>
      </c>
      <c r="P95" s="113">
        <v>93.6</v>
      </c>
      <c r="Q95" s="104" t="s">
        <v>1199</v>
      </c>
      <c r="R95">
        <f t="shared" si="5"/>
        <v>1023.15</v>
      </c>
      <c r="S95">
        <f t="shared" si="6"/>
        <v>2</v>
      </c>
    </row>
    <row r="96" spans="1:19" ht="36.6" x14ac:dyDescent="0.3">
      <c r="A96" s="112" t="s">
        <v>1206</v>
      </c>
      <c r="B96" s="108">
        <v>0.27481934986669004</v>
      </c>
      <c r="C96" s="108">
        <v>0.65893463154601017</v>
      </c>
      <c r="D96" s="104">
        <v>750</v>
      </c>
      <c r="E96" s="104">
        <v>2000</v>
      </c>
      <c r="F96" s="105">
        <v>5.0892406772711825</v>
      </c>
      <c r="G96" s="106">
        <v>76.89025578826535</v>
      </c>
      <c r="H96" s="105">
        <v>0.11695653115592035</v>
      </c>
      <c r="I96" s="106">
        <v>13.826861016655473</v>
      </c>
      <c r="J96" s="105">
        <v>1.1435749713023324</v>
      </c>
      <c r="K96" s="105">
        <v>0.11912239284399298</v>
      </c>
      <c r="L96" s="105">
        <v>0.91832535574278218</v>
      </c>
      <c r="M96" s="105">
        <v>3.5411838599987004</v>
      </c>
      <c r="N96" s="105">
        <v>4.8840181066037109</v>
      </c>
      <c r="O96" s="105">
        <v>6.0476016938555341</v>
      </c>
      <c r="P96" s="113">
        <v>92.3</v>
      </c>
      <c r="Q96" s="104" t="s">
        <v>1199</v>
      </c>
      <c r="R96">
        <f t="shared" si="5"/>
        <v>1023.15</v>
      </c>
      <c r="S96">
        <f t="shared" si="6"/>
        <v>2</v>
      </c>
    </row>
    <row r="97" spans="1:19" ht="36.6" x14ac:dyDescent="0.3">
      <c r="A97" s="112" t="s">
        <v>1207</v>
      </c>
      <c r="B97" s="108">
        <v>0.24468278495638585</v>
      </c>
      <c r="C97" s="108">
        <v>0.64977923583738117</v>
      </c>
      <c r="D97" s="104">
        <v>800</v>
      </c>
      <c r="E97" s="104">
        <v>1000</v>
      </c>
      <c r="F97" s="105">
        <v>5.0474204257709365</v>
      </c>
      <c r="G97" s="106">
        <v>75.712967303640994</v>
      </c>
      <c r="H97" s="105">
        <v>0.16806735923472788</v>
      </c>
      <c r="I97" s="106">
        <v>13.088517925697584</v>
      </c>
      <c r="J97" s="105">
        <v>1.1402095972945434</v>
      </c>
      <c r="K97" s="105">
        <v>0.14796122192818384</v>
      </c>
      <c r="L97" s="105">
        <v>0.85231910907238262</v>
      </c>
      <c r="M97" s="105">
        <v>4.0495886641282892</v>
      </c>
      <c r="N97" s="105">
        <v>4.8042118945388479</v>
      </c>
      <c r="O97" s="105">
        <v>4.1084389392587122</v>
      </c>
      <c r="P97" s="113">
        <v>95.2</v>
      </c>
      <c r="Q97" s="104" t="s">
        <v>1199</v>
      </c>
      <c r="R97">
        <f t="shared" si="5"/>
        <v>1073.1500000000001</v>
      </c>
      <c r="S97">
        <f t="shared" si="6"/>
        <v>1</v>
      </c>
    </row>
    <row r="98" spans="1:19" ht="48.6" x14ac:dyDescent="0.3">
      <c r="A98" s="112" t="s">
        <v>1208</v>
      </c>
      <c r="B98" s="108">
        <v>0.1703027727542758</v>
      </c>
      <c r="C98" s="108">
        <v>0.71377585999538251</v>
      </c>
      <c r="D98" s="104">
        <v>750</v>
      </c>
      <c r="E98" s="104">
        <v>2000</v>
      </c>
      <c r="F98" s="105">
        <v>4.8657848763874005</v>
      </c>
      <c r="G98" s="106">
        <v>70.11999803535717</v>
      </c>
      <c r="H98" s="105">
        <v>0.73343106719612361</v>
      </c>
      <c r="I98" s="106">
        <v>15.464008063577552</v>
      </c>
      <c r="J98" s="105">
        <v>2.7555717377586202</v>
      </c>
      <c r="K98" s="105">
        <v>7.0684432447784828E-2</v>
      </c>
      <c r="L98" s="105">
        <v>0.61197556582247525</v>
      </c>
      <c r="M98" s="105">
        <v>4.8862482475706228</v>
      </c>
      <c r="N98" s="105">
        <v>5.2305145335521495</v>
      </c>
      <c r="O98" s="105">
        <v>6.1026421844529439</v>
      </c>
      <c r="P98" s="113">
        <v>93.6</v>
      </c>
      <c r="Q98" s="104" t="s">
        <v>1199</v>
      </c>
      <c r="R98">
        <f t="shared" si="5"/>
        <v>1023.15</v>
      </c>
      <c r="S98">
        <f t="shared" si="6"/>
        <v>2</v>
      </c>
    </row>
    <row r="99" spans="1:19" ht="36.6" x14ac:dyDescent="0.3">
      <c r="A99" s="112" t="s">
        <v>1209</v>
      </c>
      <c r="B99" s="108">
        <v>0.22285358721416873</v>
      </c>
      <c r="C99" s="108">
        <v>0.72929189866057287</v>
      </c>
      <c r="D99" s="104">
        <v>750</v>
      </c>
      <c r="E99" s="104">
        <v>2500</v>
      </c>
      <c r="F99" s="105">
        <v>4.7166636211899071</v>
      </c>
      <c r="G99" s="106">
        <v>71.882092663428736</v>
      </c>
      <c r="H99" s="105">
        <v>0.35942397880812077</v>
      </c>
      <c r="I99" s="106">
        <v>15.230794181328898</v>
      </c>
      <c r="J99" s="105">
        <v>1.412412939388114</v>
      </c>
      <c r="K99" s="105">
        <v>0.22861091539234249</v>
      </c>
      <c r="L99" s="105">
        <v>0.6511283532310258</v>
      </c>
      <c r="M99" s="105">
        <v>5.618142576559225</v>
      </c>
      <c r="N99" s="105">
        <v>4.6351401630822764</v>
      </c>
      <c r="O99" s="105">
        <v>6.9351581418247195</v>
      </c>
      <c r="P99" s="113">
        <v>93.5</v>
      </c>
      <c r="Q99" s="104" t="s">
        <v>1199</v>
      </c>
      <c r="R99">
        <f t="shared" si="5"/>
        <v>1023.15</v>
      </c>
      <c r="S99">
        <f t="shared" si="6"/>
        <v>2.5</v>
      </c>
    </row>
    <row r="100" spans="1:19" ht="36.6" x14ac:dyDescent="0.3">
      <c r="A100" s="112" t="s">
        <v>1210</v>
      </c>
      <c r="B100" s="108">
        <v>0.34635540262749259</v>
      </c>
      <c r="C100" s="108">
        <v>0.62799893444918342</v>
      </c>
      <c r="D100" s="104">
        <v>750</v>
      </c>
      <c r="E100" s="104">
        <v>3000</v>
      </c>
      <c r="F100" s="105">
        <v>4.8136957572390431</v>
      </c>
      <c r="G100" s="106">
        <v>71.817752799347886</v>
      </c>
      <c r="H100" s="105">
        <v>0.24454073533828136</v>
      </c>
      <c r="I100" s="106">
        <v>16.154704191514007</v>
      </c>
      <c r="J100" s="105">
        <v>1.4479385645029816</v>
      </c>
      <c r="K100" s="105">
        <v>0.19091338109743014</v>
      </c>
      <c r="L100" s="105">
        <v>1.2420095242181131</v>
      </c>
      <c r="M100" s="105">
        <v>4.1507572182418802</v>
      </c>
      <c r="N100" s="105">
        <v>4.581921146338324</v>
      </c>
      <c r="O100" s="105">
        <v>7.3296476484194546</v>
      </c>
      <c r="P100" s="113">
        <v>93.24</v>
      </c>
      <c r="Q100" s="104" t="s">
        <v>1199</v>
      </c>
      <c r="R100">
        <f t="shared" si="5"/>
        <v>1023.15</v>
      </c>
      <c r="S100">
        <f t="shared" si="6"/>
        <v>3</v>
      </c>
    </row>
    <row r="101" spans="1:19" ht="36.6" x14ac:dyDescent="0.3">
      <c r="A101" s="112" t="s">
        <v>1211</v>
      </c>
      <c r="B101" s="114">
        <v>0.20590967228869822</v>
      </c>
      <c r="C101" s="114">
        <v>0.67250237195713936</v>
      </c>
      <c r="D101" s="104">
        <v>800</v>
      </c>
      <c r="E101" s="104">
        <v>1500</v>
      </c>
      <c r="F101" s="105">
        <v>4.4507936968937427</v>
      </c>
      <c r="G101" s="106">
        <v>70.101746555678176</v>
      </c>
      <c r="H101" s="105">
        <v>0.28672651194977489</v>
      </c>
      <c r="I101" s="106">
        <v>15.745370580918395</v>
      </c>
      <c r="J101" s="105">
        <v>1.8503979623561413</v>
      </c>
      <c r="K101" s="105">
        <v>0.28908021720045246</v>
      </c>
      <c r="L101" s="105">
        <v>1.1546852431191357</v>
      </c>
      <c r="M101" s="105">
        <v>5.3578044211893046</v>
      </c>
      <c r="N101" s="105">
        <v>5.0212378681121868</v>
      </c>
      <c r="O101" s="105">
        <v>5.1145512842703864</v>
      </c>
      <c r="P101" s="113">
        <v>94.8</v>
      </c>
      <c r="Q101" s="104" t="s">
        <v>1199</v>
      </c>
      <c r="R101">
        <f t="shared" si="5"/>
        <v>1073.1500000000001</v>
      </c>
      <c r="S101">
        <f t="shared" si="6"/>
        <v>1.5</v>
      </c>
    </row>
    <row r="102" spans="1:19" ht="36.6" x14ac:dyDescent="0.3">
      <c r="A102" s="115" t="s">
        <v>1212</v>
      </c>
      <c r="B102" s="108">
        <v>0.27328964110415654</v>
      </c>
      <c r="C102" s="108">
        <v>0.67852432567508347</v>
      </c>
      <c r="D102" s="104">
        <v>800</v>
      </c>
      <c r="E102" s="104">
        <v>2000</v>
      </c>
      <c r="F102" s="105">
        <v>4.2296145611864615</v>
      </c>
      <c r="G102" s="106">
        <v>68.85664969269402</v>
      </c>
      <c r="H102" s="105">
        <v>0.38807125842201196</v>
      </c>
      <c r="I102" s="106">
        <v>16.629402792191613</v>
      </c>
      <c r="J102" s="105">
        <v>2.4367419292972197</v>
      </c>
      <c r="K102" s="105">
        <v>0.20089153685251998</v>
      </c>
      <c r="L102" s="105">
        <v>1.1869592570884706</v>
      </c>
      <c r="M102" s="105">
        <v>5.5504711308035475</v>
      </c>
      <c r="N102" s="105">
        <v>4.6111132022376244</v>
      </c>
      <c r="O102" s="105">
        <v>5.9327097954588339</v>
      </c>
      <c r="P102" s="113">
        <v>93</v>
      </c>
      <c r="Q102" s="104" t="s">
        <v>1199</v>
      </c>
      <c r="R102">
        <f t="shared" si="5"/>
        <v>1073.1500000000001</v>
      </c>
      <c r="S102">
        <f t="shared" si="6"/>
        <v>2</v>
      </c>
    </row>
    <row r="103" spans="1:19" ht="36.6" x14ac:dyDescent="0.3">
      <c r="A103" s="115" t="s">
        <v>1213</v>
      </c>
      <c r="B103" s="108">
        <v>0.29509271460471115</v>
      </c>
      <c r="C103" s="108">
        <v>0.68335646362644709</v>
      </c>
      <c r="D103" s="104">
        <v>800</v>
      </c>
      <c r="E103" s="104">
        <v>2500</v>
      </c>
      <c r="F103" s="105">
        <v>4.1261851390119153</v>
      </c>
      <c r="G103" s="106">
        <v>69.549157228285367</v>
      </c>
      <c r="H103" s="105">
        <v>0.30607085850447163</v>
      </c>
      <c r="I103" s="106">
        <v>16.319680457013678</v>
      </c>
      <c r="J103" s="105">
        <v>1.9411930928614523</v>
      </c>
      <c r="K103" s="105">
        <v>0.24407157640697438</v>
      </c>
      <c r="L103" s="105">
        <v>1.4169562461336367</v>
      </c>
      <c r="M103" s="105">
        <v>5.4575253747985668</v>
      </c>
      <c r="N103" s="105">
        <v>4.5895965235189449</v>
      </c>
      <c r="O103" s="105">
        <v>6.7256238254068368</v>
      </c>
      <c r="P103" s="113">
        <v>93.5</v>
      </c>
      <c r="Q103" s="104" t="s">
        <v>1199</v>
      </c>
      <c r="R103">
        <f t="shared" si="5"/>
        <v>1073.1500000000001</v>
      </c>
      <c r="S103">
        <f t="shared" si="6"/>
        <v>2.5</v>
      </c>
    </row>
    <row r="104" spans="1:19" ht="24.6" x14ac:dyDescent="0.3">
      <c r="A104" s="115" t="s">
        <v>1214</v>
      </c>
      <c r="B104" s="116">
        <v>0.27300000000000002</v>
      </c>
      <c r="C104" s="116">
        <v>0.66100000000000003</v>
      </c>
      <c r="D104" s="104">
        <v>750</v>
      </c>
      <c r="E104" s="104">
        <v>2000</v>
      </c>
      <c r="F104" s="105">
        <v>4.82</v>
      </c>
      <c r="G104" s="106">
        <v>75.910599050759345</v>
      </c>
      <c r="H104" s="105">
        <v>0.13838882489106116</v>
      </c>
      <c r="I104" s="106">
        <v>13.501621062384665</v>
      </c>
      <c r="J104" s="105">
        <v>0.80127158760732586</v>
      </c>
      <c r="K104" s="105">
        <v>7.9809436751750104E-2</v>
      </c>
      <c r="L104" s="105">
        <v>0.880906131510095</v>
      </c>
      <c r="M104" s="105">
        <v>3.8296675792186883</v>
      </c>
      <c r="N104" s="105">
        <v>4.8190267096358959</v>
      </c>
      <c r="O104" s="105">
        <v>6.0907438991321312</v>
      </c>
      <c r="P104" s="113">
        <v>93.6</v>
      </c>
      <c r="Q104" s="104" t="s">
        <v>1199</v>
      </c>
      <c r="R104">
        <f t="shared" si="5"/>
        <v>1023.15</v>
      </c>
      <c r="S104">
        <f t="shared" si="6"/>
        <v>2</v>
      </c>
    </row>
    <row r="105" spans="1:19" ht="24.6" x14ac:dyDescent="0.3">
      <c r="A105" s="115" t="s">
        <v>1215</v>
      </c>
      <c r="B105" s="116">
        <v>0.27500000000000002</v>
      </c>
      <c r="C105" s="116">
        <v>0.65900000000000003</v>
      </c>
      <c r="D105" s="104">
        <v>750</v>
      </c>
      <c r="E105" s="104">
        <v>2000</v>
      </c>
      <c r="F105" s="105">
        <v>4.83</v>
      </c>
      <c r="G105" s="106">
        <v>76.89025578826535</v>
      </c>
      <c r="H105" s="105">
        <v>0.11695653115592035</v>
      </c>
      <c r="I105" s="106">
        <v>13.826861016655473</v>
      </c>
      <c r="J105" s="105">
        <v>1.1435749713023324</v>
      </c>
      <c r="K105" s="105">
        <v>0.11912239284399298</v>
      </c>
      <c r="L105" s="105">
        <v>0.91832535574278218</v>
      </c>
      <c r="M105" s="105">
        <v>3.5411838599987004</v>
      </c>
      <c r="N105" s="105">
        <v>4.8840181066037109</v>
      </c>
      <c r="O105" s="105">
        <v>6.0476016938555341</v>
      </c>
      <c r="P105" s="113">
        <v>92.3</v>
      </c>
      <c r="Q105" s="104" t="s">
        <v>1199</v>
      </c>
      <c r="R105">
        <f t="shared" si="5"/>
        <v>1023.15</v>
      </c>
      <c r="S105">
        <f t="shared" si="6"/>
        <v>2</v>
      </c>
    </row>
    <row r="106" spans="1:19" ht="24.6" x14ac:dyDescent="0.3">
      <c r="A106" s="115" t="s">
        <v>1216</v>
      </c>
      <c r="B106" s="116">
        <v>0.245</v>
      </c>
      <c r="C106" s="116">
        <v>0.65</v>
      </c>
      <c r="D106" s="104">
        <v>800</v>
      </c>
      <c r="E106" s="104">
        <v>1000</v>
      </c>
      <c r="F106" s="105">
        <v>5.03</v>
      </c>
      <c r="G106" s="106">
        <v>75.712967303640994</v>
      </c>
      <c r="H106" s="105">
        <v>0.16806735923472788</v>
      </c>
      <c r="I106" s="106">
        <v>13.088517925697584</v>
      </c>
      <c r="J106" s="105">
        <v>1.1402095972945434</v>
      </c>
      <c r="K106" s="105">
        <v>0.14796122192818384</v>
      </c>
      <c r="L106" s="105">
        <v>0.85231910907238262</v>
      </c>
      <c r="M106" s="105">
        <v>4.0495886641282892</v>
      </c>
      <c r="N106" s="105">
        <v>4.8042118945388479</v>
      </c>
      <c r="O106" s="105">
        <v>4.1084389392587122</v>
      </c>
      <c r="P106" s="113">
        <v>95.2</v>
      </c>
      <c r="Q106" s="104" t="s">
        <v>1199</v>
      </c>
      <c r="R106">
        <f t="shared" si="5"/>
        <v>1073.1500000000001</v>
      </c>
      <c r="S106">
        <f t="shared" si="6"/>
        <v>1</v>
      </c>
    </row>
    <row r="107" spans="1:19" ht="24.6" x14ac:dyDescent="0.3">
      <c r="A107" s="115" t="s">
        <v>1217</v>
      </c>
      <c r="B107" s="116">
        <v>0.33700000000000002</v>
      </c>
      <c r="C107" s="116">
        <v>0.54400000000000004</v>
      </c>
      <c r="D107" s="104">
        <v>900</v>
      </c>
      <c r="E107" s="104">
        <v>500</v>
      </c>
      <c r="F107" s="105">
        <v>4.9400000000000004</v>
      </c>
      <c r="G107" s="106">
        <v>73.781007442371603</v>
      </c>
      <c r="H107" s="105">
        <v>0.25002116342822084</v>
      </c>
      <c r="I107" s="106">
        <v>13.821721139147197</v>
      </c>
      <c r="J107" s="105">
        <v>1.6848319038378428</v>
      </c>
      <c r="K107" s="105">
        <v>0.24366516566620111</v>
      </c>
      <c r="L107" s="105">
        <v>1.2482101686857647</v>
      </c>
      <c r="M107" s="105">
        <v>4.2612969264755094</v>
      </c>
      <c r="N107" s="105">
        <v>4.5885564720644147</v>
      </c>
      <c r="O107" s="105">
        <v>2.5863932983411462</v>
      </c>
      <c r="P107" s="113">
        <v>97.8</v>
      </c>
      <c r="Q107" s="104" t="s">
        <v>1199</v>
      </c>
      <c r="R107">
        <f t="shared" si="5"/>
        <v>1173.1500000000001</v>
      </c>
      <c r="S107">
        <f t="shared" si="6"/>
        <v>0.5</v>
      </c>
    </row>
    <row r="108" spans="1:19" ht="24.6" x14ac:dyDescent="0.3">
      <c r="A108" s="115" t="s">
        <v>1218</v>
      </c>
      <c r="B108" s="116">
        <v>0.42399999999999999</v>
      </c>
      <c r="C108" s="116">
        <v>0.54200000000000004</v>
      </c>
      <c r="D108" s="104">
        <v>750</v>
      </c>
      <c r="E108" s="104">
        <v>2200</v>
      </c>
      <c r="F108" s="105">
        <v>4.9800000000000004</v>
      </c>
      <c r="G108" s="106">
        <v>76.862852651174208</v>
      </c>
      <c r="H108" s="105">
        <v>0.1384033732140606</v>
      </c>
      <c r="I108" s="106">
        <v>14.084967547952825</v>
      </c>
      <c r="J108" s="105">
        <v>0.79843373822120844</v>
      </c>
      <c r="K108" s="105">
        <v>0.12337288469468091</v>
      </c>
      <c r="L108" s="105">
        <v>1.1769385561483436</v>
      </c>
      <c r="M108" s="105">
        <v>3.0229460390894038</v>
      </c>
      <c r="N108" s="105">
        <v>3.755101213523512</v>
      </c>
      <c r="O108" s="105">
        <v>6.1970270485025107</v>
      </c>
      <c r="P108" s="113">
        <v>92.9</v>
      </c>
      <c r="Q108" s="104" t="s">
        <v>1199</v>
      </c>
      <c r="R108">
        <f t="shared" si="5"/>
        <v>1023.15</v>
      </c>
      <c r="S108">
        <f t="shared" si="6"/>
        <v>2.2000000000000002</v>
      </c>
    </row>
    <row r="109" spans="1:19" x14ac:dyDescent="0.3">
      <c r="A109" s="102" t="s">
        <v>1219</v>
      </c>
      <c r="B109" s="103">
        <v>0.7627416994886187</v>
      </c>
      <c r="C109" s="103">
        <v>0.23606805005569612</v>
      </c>
      <c r="D109" s="104">
        <v>1220</v>
      </c>
      <c r="E109" s="104">
        <v>1</v>
      </c>
      <c r="F109" s="105">
        <v>2.6890607513438756</v>
      </c>
      <c r="G109" s="106">
        <v>50.77</v>
      </c>
      <c r="H109" s="105">
        <v>1.31</v>
      </c>
      <c r="I109" s="106">
        <v>15.04</v>
      </c>
      <c r="J109" s="105">
        <v>8.4</v>
      </c>
      <c r="K109" s="105">
        <v>8.74</v>
      </c>
      <c r="L109" s="106">
        <v>12.27</v>
      </c>
      <c r="M109" s="105">
        <v>1.65</v>
      </c>
      <c r="N109" s="105">
        <v>7.0000000000000007E-2</v>
      </c>
      <c r="O109" s="105">
        <v>0</v>
      </c>
      <c r="P109" s="117">
        <f t="shared" ref="P109:P121" si="7">G109+H109+I109+J109+K109+L109+M109+N109</f>
        <v>98.25</v>
      </c>
      <c r="Q109" s="104" t="s">
        <v>1220</v>
      </c>
      <c r="R109">
        <f t="shared" si="5"/>
        <v>1493.15</v>
      </c>
      <c r="S109">
        <f t="shared" si="6"/>
        <v>1E-3</v>
      </c>
    </row>
    <row r="110" spans="1:19" x14ac:dyDescent="0.3">
      <c r="A110" s="102" t="s">
        <v>1221</v>
      </c>
      <c r="B110" s="103">
        <v>0.75696850649127612</v>
      </c>
      <c r="C110" s="103">
        <v>0.24124794359105736</v>
      </c>
      <c r="D110" s="104">
        <v>1200</v>
      </c>
      <c r="E110" s="104">
        <v>1</v>
      </c>
      <c r="F110" s="105">
        <v>2.8538480396243284</v>
      </c>
      <c r="G110" s="106">
        <v>51.35</v>
      </c>
      <c r="H110" s="105">
        <v>1.5</v>
      </c>
      <c r="I110" s="106">
        <v>13.86</v>
      </c>
      <c r="J110" s="105">
        <v>8.9</v>
      </c>
      <c r="K110" s="105">
        <v>8.8800000000000008</v>
      </c>
      <c r="L110" s="106">
        <v>12.29</v>
      </c>
      <c r="M110" s="105">
        <v>1.44</v>
      </c>
      <c r="N110" s="105">
        <v>7.0000000000000007E-2</v>
      </c>
      <c r="O110" s="105">
        <v>0</v>
      </c>
      <c r="P110" s="117">
        <f t="shared" si="7"/>
        <v>98.289999999999992</v>
      </c>
      <c r="Q110" s="104" t="s">
        <v>1220</v>
      </c>
      <c r="R110">
        <f t="shared" si="5"/>
        <v>1473.15</v>
      </c>
      <c r="S110">
        <f t="shared" si="6"/>
        <v>1E-3</v>
      </c>
    </row>
    <row r="111" spans="1:19" x14ac:dyDescent="0.3">
      <c r="A111" s="102" t="s">
        <v>1222</v>
      </c>
      <c r="B111" s="103">
        <v>0.7353732826787498</v>
      </c>
      <c r="C111" s="103">
        <v>0.26344350813803791</v>
      </c>
      <c r="D111" s="104">
        <v>1180</v>
      </c>
      <c r="E111" s="104">
        <v>1</v>
      </c>
      <c r="F111" s="105">
        <v>2.9952316642695003</v>
      </c>
      <c r="G111" s="106">
        <v>49.81</v>
      </c>
      <c r="H111" s="105">
        <v>1.42</v>
      </c>
      <c r="I111" s="106">
        <v>14.51</v>
      </c>
      <c r="J111" s="105">
        <v>9.6300000000000008</v>
      </c>
      <c r="K111" s="105">
        <v>8.68</v>
      </c>
      <c r="L111" s="106">
        <v>12.18</v>
      </c>
      <c r="M111" s="105">
        <v>2.21</v>
      </c>
      <c r="N111" s="105">
        <v>0.08</v>
      </c>
      <c r="O111" s="105">
        <v>0</v>
      </c>
      <c r="P111" s="117">
        <f t="shared" si="7"/>
        <v>98.52000000000001</v>
      </c>
      <c r="Q111" s="104" t="s">
        <v>1220</v>
      </c>
      <c r="R111">
        <f t="shared" si="5"/>
        <v>1453.15</v>
      </c>
      <c r="S111">
        <f t="shared" si="6"/>
        <v>1E-3</v>
      </c>
    </row>
    <row r="112" spans="1:19" x14ac:dyDescent="0.3">
      <c r="A112" s="102" t="s">
        <v>1138</v>
      </c>
      <c r="B112" s="103">
        <v>0.76749594403393628</v>
      </c>
      <c r="C112" s="103">
        <v>0.23071808510793471</v>
      </c>
      <c r="D112" s="104">
        <v>1200</v>
      </c>
      <c r="E112" s="104">
        <v>1</v>
      </c>
      <c r="F112" s="105">
        <v>2.8321067605868655</v>
      </c>
      <c r="G112" s="106">
        <v>49.76</v>
      </c>
      <c r="H112" s="105">
        <v>1.32</v>
      </c>
      <c r="I112" s="106">
        <v>15.4</v>
      </c>
      <c r="J112" s="105">
        <v>8.9</v>
      </c>
      <c r="K112" s="105">
        <v>8.69</v>
      </c>
      <c r="L112" s="106">
        <v>12.13</v>
      </c>
      <c r="M112" s="105">
        <v>2.37</v>
      </c>
      <c r="N112" s="105">
        <v>0.1</v>
      </c>
      <c r="O112" s="105">
        <v>0</v>
      </c>
      <c r="P112" s="117">
        <f t="shared" si="7"/>
        <v>98.67</v>
      </c>
      <c r="Q112" s="104" t="s">
        <v>1220</v>
      </c>
      <c r="R112">
        <f t="shared" si="5"/>
        <v>1473.15</v>
      </c>
      <c r="S112">
        <f t="shared" si="6"/>
        <v>1E-3</v>
      </c>
    </row>
    <row r="113" spans="1:19" x14ac:dyDescent="0.3">
      <c r="A113" s="102" t="s">
        <v>1223</v>
      </c>
      <c r="B113" s="103">
        <v>0.73472044175828033</v>
      </c>
      <c r="C113" s="103">
        <v>0.26407708746752023</v>
      </c>
      <c r="D113" s="104">
        <v>1180</v>
      </c>
      <c r="E113" s="104">
        <v>1</v>
      </c>
      <c r="F113" s="105">
        <v>3.0749700052548161</v>
      </c>
      <c r="G113" s="106">
        <v>51.93</v>
      </c>
      <c r="H113" s="105">
        <v>1.71</v>
      </c>
      <c r="I113" s="106">
        <v>13.54</v>
      </c>
      <c r="J113" s="105">
        <v>8.42</v>
      </c>
      <c r="K113" s="105">
        <v>9.34</v>
      </c>
      <c r="L113" s="106">
        <v>11.28</v>
      </c>
      <c r="M113" s="105">
        <v>2.4900000000000002</v>
      </c>
      <c r="N113" s="105">
        <v>0.1</v>
      </c>
      <c r="O113" s="105">
        <v>0</v>
      </c>
      <c r="P113" s="117">
        <f t="shared" si="7"/>
        <v>98.81</v>
      </c>
      <c r="Q113" s="104" t="s">
        <v>1220</v>
      </c>
      <c r="R113">
        <f t="shared" si="5"/>
        <v>1453.15</v>
      </c>
      <c r="S113">
        <f t="shared" si="6"/>
        <v>1E-3</v>
      </c>
    </row>
    <row r="114" spans="1:19" x14ac:dyDescent="0.3">
      <c r="A114" s="102" t="s">
        <v>1224</v>
      </c>
      <c r="B114" s="103">
        <v>0.75502267130429734</v>
      </c>
      <c r="C114" s="103">
        <v>0.24378029752456448</v>
      </c>
      <c r="D114" s="104">
        <v>1220</v>
      </c>
      <c r="E114" s="104">
        <v>1</v>
      </c>
      <c r="F114" s="105">
        <v>2.5817508282694703</v>
      </c>
      <c r="G114" s="106">
        <v>50.41</v>
      </c>
      <c r="H114" s="105">
        <v>1.4</v>
      </c>
      <c r="I114" s="106">
        <v>14.2</v>
      </c>
      <c r="J114" s="105">
        <v>8.82</v>
      </c>
      <c r="K114" s="105">
        <v>9.58</v>
      </c>
      <c r="L114" s="106">
        <v>12.06</v>
      </c>
      <c r="M114" s="105">
        <v>2.31</v>
      </c>
      <c r="N114" s="105">
        <v>0.09</v>
      </c>
      <c r="O114" s="105">
        <v>0</v>
      </c>
      <c r="P114" s="117">
        <f t="shared" si="7"/>
        <v>98.86999999999999</v>
      </c>
      <c r="Q114" s="104" t="s">
        <v>1220</v>
      </c>
      <c r="R114">
        <f t="shared" si="5"/>
        <v>1493.15</v>
      </c>
      <c r="S114">
        <f t="shared" si="6"/>
        <v>1E-3</v>
      </c>
    </row>
    <row r="115" spans="1:19" x14ac:dyDescent="0.3">
      <c r="A115" s="102" t="s">
        <v>1225</v>
      </c>
      <c r="B115" s="103">
        <v>0.77261664552341425</v>
      </c>
      <c r="C115" s="103">
        <v>0.22558780716939242</v>
      </c>
      <c r="D115" s="104">
        <v>1200</v>
      </c>
      <c r="E115" s="104">
        <v>1</v>
      </c>
      <c r="F115" s="105">
        <v>2.7981232395528521</v>
      </c>
      <c r="G115" s="106">
        <v>49.97</v>
      </c>
      <c r="H115" s="105">
        <v>1.32</v>
      </c>
      <c r="I115" s="106">
        <v>15.26</v>
      </c>
      <c r="J115" s="105">
        <v>9.0399999999999991</v>
      </c>
      <c r="K115" s="105">
        <v>9.48</v>
      </c>
      <c r="L115" s="106">
        <v>12.1</v>
      </c>
      <c r="M115" s="105">
        <v>2.2999999999999998</v>
      </c>
      <c r="N115" s="105">
        <v>0.08</v>
      </c>
      <c r="O115" s="105">
        <v>0</v>
      </c>
      <c r="P115" s="117">
        <f t="shared" si="7"/>
        <v>99.55</v>
      </c>
      <c r="Q115" s="104" t="s">
        <v>1220</v>
      </c>
      <c r="R115">
        <f t="shared" si="5"/>
        <v>1473.15</v>
      </c>
      <c r="S115">
        <f t="shared" si="6"/>
        <v>1E-3</v>
      </c>
    </row>
    <row r="116" spans="1:19" x14ac:dyDescent="0.3">
      <c r="A116" s="102" t="s">
        <v>1226</v>
      </c>
      <c r="B116" s="103">
        <v>0.76621823622593266</v>
      </c>
      <c r="C116" s="103">
        <v>0.2319929393653819</v>
      </c>
      <c r="D116" s="104">
        <v>1180</v>
      </c>
      <c r="E116" s="104">
        <v>1</v>
      </c>
      <c r="F116" s="105">
        <v>3.0806710800292518</v>
      </c>
      <c r="G116" s="106">
        <v>51.78</v>
      </c>
      <c r="H116" s="105">
        <v>1.41</v>
      </c>
      <c r="I116" s="106">
        <v>14.82</v>
      </c>
      <c r="J116" s="105">
        <v>8.7100000000000009</v>
      </c>
      <c r="K116" s="105">
        <v>9.31</v>
      </c>
      <c r="L116" s="106">
        <v>12.3</v>
      </c>
      <c r="M116" s="105">
        <v>1.49</v>
      </c>
      <c r="N116" s="105">
        <v>0.08</v>
      </c>
      <c r="O116" s="105">
        <v>0</v>
      </c>
      <c r="P116" s="117">
        <f t="shared" si="7"/>
        <v>99.899999999999991</v>
      </c>
      <c r="Q116" s="104" t="s">
        <v>1220</v>
      </c>
      <c r="R116">
        <f t="shared" si="5"/>
        <v>1453.15</v>
      </c>
      <c r="S116">
        <f t="shared" si="6"/>
        <v>1E-3</v>
      </c>
    </row>
    <row r="117" spans="1:19" x14ac:dyDescent="0.3">
      <c r="A117" s="102" t="s">
        <v>1227</v>
      </c>
      <c r="B117" s="103">
        <v>0.75846654734618502</v>
      </c>
      <c r="C117" s="103">
        <v>0.24034441924671282</v>
      </c>
      <c r="D117" s="104">
        <v>1180</v>
      </c>
      <c r="E117" s="104">
        <v>1</v>
      </c>
      <c r="F117" s="105">
        <v>2.9649491778376951</v>
      </c>
      <c r="G117" s="106">
        <v>50.64</v>
      </c>
      <c r="H117" s="105">
        <v>1.47</v>
      </c>
      <c r="I117" s="106">
        <v>14.14</v>
      </c>
      <c r="J117" s="105">
        <v>9.7200000000000006</v>
      </c>
      <c r="K117" s="105">
        <v>9.73</v>
      </c>
      <c r="L117" s="106">
        <v>12.08</v>
      </c>
      <c r="M117" s="105">
        <v>2.14</v>
      </c>
      <c r="N117" s="105">
        <v>0.09</v>
      </c>
      <c r="O117" s="105">
        <v>0</v>
      </c>
      <c r="P117" s="117">
        <f t="shared" si="7"/>
        <v>100.01</v>
      </c>
      <c r="Q117" s="104" t="s">
        <v>1220</v>
      </c>
      <c r="R117">
        <f t="shared" si="5"/>
        <v>1453.15</v>
      </c>
      <c r="S117">
        <f t="shared" si="6"/>
        <v>1E-3</v>
      </c>
    </row>
    <row r="118" spans="1:19" x14ac:dyDescent="0.3">
      <c r="A118" s="104" t="s">
        <v>1228</v>
      </c>
      <c r="B118" s="103">
        <v>0.83027955300727618</v>
      </c>
      <c r="C118" s="103">
        <v>0.16972044699272382</v>
      </c>
      <c r="D118" s="104">
        <v>1244</v>
      </c>
      <c r="E118" s="104">
        <v>1</v>
      </c>
      <c r="F118" s="105"/>
      <c r="G118" s="106">
        <v>47.8</v>
      </c>
      <c r="H118" s="105">
        <v>0.55000000000000004</v>
      </c>
      <c r="I118" s="106">
        <v>18.600000000000001</v>
      </c>
      <c r="J118" s="105">
        <v>8.4</v>
      </c>
      <c r="K118" s="105">
        <v>10.4</v>
      </c>
      <c r="L118" s="106">
        <v>11.71</v>
      </c>
      <c r="M118" s="105">
        <v>2.29</v>
      </c>
      <c r="N118" s="105">
        <v>0.09</v>
      </c>
      <c r="O118" s="105">
        <v>0</v>
      </c>
      <c r="P118" s="117">
        <f t="shared" si="7"/>
        <v>99.840000000000018</v>
      </c>
      <c r="Q118" s="104" t="s">
        <v>1229</v>
      </c>
      <c r="R118">
        <f t="shared" si="5"/>
        <v>1517.15</v>
      </c>
      <c r="S118">
        <f t="shared" si="6"/>
        <v>1E-3</v>
      </c>
    </row>
    <row r="119" spans="1:19" x14ac:dyDescent="0.3">
      <c r="A119" s="104" t="s">
        <v>1230</v>
      </c>
      <c r="B119" s="103">
        <v>0.82755839570353851</v>
      </c>
      <c r="C119" s="103">
        <v>0.17244160429646152</v>
      </c>
      <c r="D119" s="104">
        <v>1238</v>
      </c>
      <c r="E119" s="104">
        <v>1</v>
      </c>
      <c r="F119" s="105"/>
      <c r="G119" s="106">
        <v>48.6</v>
      </c>
      <c r="H119" s="105">
        <v>0.65</v>
      </c>
      <c r="I119" s="106">
        <v>17.600000000000001</v>
      </c>
      <c r="J119" s="105">
        <v>8.83</v>
      </c>
      <c r="K119" s="105">
        <v>9.89</v>
      </c>
      <c r="L119" s="106">
        <v>11.7</v>
      </c>
      <c r="M119" s="105">
        <v>2.3199999999999998</v>
      </c>
      <c r="N119" s="105">
        <v>0.1</v>
      </c>
      <c r="O119" s="105">
        <v>0</v>
      </c>
      <c r="P119" s="117">
        <f t="shared" si="7"/>
        <v>99.689999999999984</v>
      </c>
      <c r="Q119" s="104" t="s">
        <v>1229</v>
      </c>
      <c r="R119">
        <f t="shared" si="5"/>
        <v>1511.15</v>
      </c>
      <c r="S119">
        <f t="shared" si="6"/>
        <v>1E-3</v>
      </c>
    </row>
    <row r="120" spans="1:19" x14ac:dyDescent="0.3">
      <c r="A120" s="118" t="s">
        <v>1231</v>
      </c>
      <c r="B120" s="119">
        <v>0.77643795222050094</v>
      </c>
      <c r="C120" s="119">
        <v>0.22117632238759274</v>
      </c>
      <c r="D120" s="104">
        <v>1229</v>
      </c>
      <c r="E120" s="104">
        <v>1</v>
      </c>
      <c r="F120" s="105"/>
      <c r="G120" s="106">
        <v>48.9</v>
      </c>
      <c r="H120" s="105">
        <v>0.68</v>
      </c>
      <c r="I120" s="106">
        <v>17.2</v>
      </c>
      <c r="J120" s="105">
        <v>8.93</v>
      </c>
      <c r="K120" s="105">
        <v>9.39</v>
      </c>
      <c r="L120" s="106">
        <v>11.7</v>
      </c>
      <c r="M120" s="105">
        <v>2.54</v>
      </c>
      <c r="N120" s="105">
        <v>0.12</v>
      </c>
      <c r="O120" s="105">
        <v>0</v>
      </c>
      <c r="P120" s="117">
        <f t="shared" si="7"/>
        <v>99.460000000000022</v>
      </c>
      <c r="Q120" s="104" t="s">
        <v>1229</v>
      </c>
      <c r="R120">
        <f t="shared" si="5"/>
        <v>1502.15</v>
      </c>
      <c r="S120">
        <f t="shared" si="6"/>
        <v>1E-3</v>
      </c>
    </row>
    <row r="121" spans="1:19" x14ac:dyDescent="0.3">
      <c r="A121" s="102" t="s">
        <v>1232</v>
      </c>
      <c r="B121" s="103">
        <v>0.73199999999999998</v>
      </c>
      <c r="C121" s="103">
        <v>0.26200000000000001</v>
      </c>
      <c r="D121" s="104">
        <v>1208</v>
      </c>
      <c r="E121" s="104">
        <v>1</v>
      </c>
      <c r="F121" s="105">
        <v>3.1219660220599179</v>
      </c>
      <c r="G121" s="106">
        <v>49.52</v>
      </c>
      <c r="H121" s="105"/>
      <c r="I121" s="106">
        <v>19.21</v>
      </c>
      <c r="J121" s="105">
        <v>8.2899999999999991</v>
      </c>
      <c r="K121" s="105">
        <v>8.0299999999999994</v>
      </c>
      <c r="L121" s="105">
        <v>8.86</v>
      </c>
      <c r="M121" s="105">
        <v>3.88</v>
      </c>
      <c r="N121" s="105">
        <v>0.96</v>
      </c>
      <c r="O121" s="105">
        <v>0</v>
      </c>
      <c r="P121" s="117">
        <f t="shared" si="7"/>
        <v>98.75</v>
      </c>
      <c r="Q121" s="104" t="s">
        <v>1233</v>
      </c>
      <c r="R121">
        <f t="shared" si="5"/>
        <v>1481.15</v>
      </c>
      <c r="S121">
        <f t="shared" si="6"/>
        <v>1E-3</v>
      </c>
    </row>
    <row r="122" spans="1:19" x14ac:dyDescent="0.3">
      <c r="A122" s="120" t="s">
        <v>1234</v>
      </c>
      <c r="B122" s="121">
        <v>0.65</v>
      </c>
      <c r="C122" s="105">
        <v>0.35</v>
      </c>
      <c r="D122" s="104">
        <v>1190</v>
      </c>
      <c r="E122" s="104">
        <v>1</v>
      </c>
      <c r="F122" s="105">
        <v>4.4814590928182776</v>
      </c>
      <c r="G122" s="106">
        <v>67.8</v>
      </c>
      <c r="H122" s="105">
        <v>0.48</v>
      </c>
      <c r="I122" s="106">
        <v>15.8</v>
      </c>
      <c r="J122" s="105">
        <v>3.45</v>
      </c>
      <c r="K122" s="105">
        <v>1.91</v>
      </c>
      <c r="L122" s="105">
        <v>4.68</v>
      </c>
      <c r="M122" s="105">
        <v>4.72</v>
      </c>
      <c r="N122" s="105">
        <v>1.17</v>
      </c>
      <c r="O122" s="105">
        <v>0</v>
      </c>
      <c r="P122" s="117">
        <f>G122+H122+I122+J122+K122+L122+M122+N122</f>
        <v>100.01</v>
      </c>
      <c r="Q122" s="104" t="s">
        <v>1235</v>
      </c>
      <c r="R122">
        <f t="shared" si="5"/>
        <v>1463.15</v>
      </c>
      <c r="S122">
        <f t="shared" si="6"/>
        <v>1E-3</v>
      </c>
    </row>
    <row r="123" spans="1:19" x14ac:dyDescent="0.3">
      <c r="A123" s="120" t="s">
        <v>1236</v>
      </c>
      <c r="B123" s="121">
        <v>0.66</v>
      </c>
      <c r="C123" s="105">
        <v>0.34</v>
      </c>
      <c r="D123" s="104">
        <v>1150</v>
      </c>
      <c r="E123" s="104">
        <v>1</v>
      </c>
      <c r="F123" s="105">
        <v>4.9170105712464895</v>
      </c>
      <c r="G123" s="106">
        <v>69.599999999999994</v>
      </c>
      <c r="H123" s="105">
        <v>0.64</v>
      </c>
      <c r="I123" s="106">
        <v>14.3</v>
      </c>
      <c r="J123" s="105">
        <v>4.1100000000000003</v>
      </c>
      <c r="K123" s="105">
        <v>2.25</v>
      </c>
      <c r="L123" s="105">
        <v>3.92</v>
      </c>
      <c r="M123" s="105">
        <v>3.85</v>
      </c>
      <c r="N123" s="105">
        <v>1.34</v>
      </c>
      <c r="O123" s="105">
        <v>0</v>
      </c>
      <c r="P123" s="117">
        <f t="shared" ref="P123:P135" si="8">G123+H123+I123+J123+K123+L123+M123+N123</f>
        <v>100.00999999999999</v>
      </c>
      <c r="Q123" s="104" t="s">
        <v>1235</v>
      </c>
      <c r="R123">
        <f t="shared" si="5"/>
        <v>1423.15</v>
      </c>
      <c r="S123">
        <f t="shared" si="6"/>
        <v>1E-3</v>
      </c>
    </row>
    <row r="124" spans="1:19" x14ac:dyDescent="0.3">
      <c r="A124" s="120" t="s">
        <v>1237</v>
      </c>
      <c r="B124" s="121">
        <v>0.62</v>
      </c>
      <c r="C124" s="105">
        <v>0.37</v>
      </c>
      <c r="D124" s="104">
        <v>1190</v>
      </c>
      <c r="E124" s="104">
        <v>1</v>
      </c>
      <c r="F124" s="105">
        <v>4.0147733994736807</v>
      </c>
      <c r="G124" s="106">
        <v>62.4</v>
      </c>
      <c r="H124" s="105">
        <v>0.67</v>
      </c>
      <c r="I124" s="106">
        <v>16.2</v>
      </c>
      <c r="J124" s="105">
        <v>5.28</v>
      </c>
      <c r="K124" s="105">
        <v>3.43</v>
      </c>
      <c r="L124" s="105">
        <v>6.42</v>
      </c>
      <c r="M124" s="105">
        <v>4.51</v>
      </c>
      <c r="N124" s="105">
        <v>1.1499999999999999</v>
      </c>
      <c r="O124" s="105">
        <v>0</v>
      </c>
      <c r="P124" s="117">
        <f t="shared" si="8"/>
        <v>100.06000000000002</v>
      </c>
      <c r="Q124" s="104" t="s">
        <v>1235</v>
      </c>
      <c r="R124">
        <f t="shared" si="5"/>
        <v>1463.15</v>
      </c>
      <c r="S124">
        <f t="shared" si="6"/>
        <v>1E-3</v>
      </c>
    </row>
    <row r="125" spans="1:19" x14ac:dyDescent="0.3">
      <c r="A125" s="104" t="s">
        <v>1238</v>
      </c>
      <c r="B125" s="105">
        <v>0.7161289331994809</v>
      </c>
      <c r="C125" s="105">
        <v>0.27480020038648678</v>
      </c>
      <c r="D125" s="104">
        <v>1177</v>
      </c>
      <c r="E125" s="104">
        <v>1</v>
      </c>
      <c r="F125" s="105">
        <v>3.5138535557278341</v>
      </c>
      <c r="G125" s="106">
        <v>52.5</v>
      </c>
      <c r="H125" s="105">
        <v>0.87</v>
      </c>
      <c r="I125" s="106">
        <v>15.9</v>
      </c>
      <c r="J125" s="104">
        <v>11.7</v>
      </c>
      <c r="K125" s="105">
        <v>5.89</v>
      </c>
      <c r="L125" s="105">
        <v>7.91</v>
      </c>
      <c r="M125" s="105">
        <v>2.9</v>
      </c>
      <c r="N125" s="105">
        <v>1.1000000000000001</v>
      </c>
      <c r="O125" s="105">
        <v>0</v>
      </c>
      <c r="P125" s="117">
        <f t="shared" si="8"/>
        <v>98.77</v>
      </c>
      <c r="Q125" s="104" t="s">
        <v>1239</v>
      </c>
      <c r="R125">
        <f t="shared" si="5"/>
        <v>1450.15</v>
      </c>
      <c r="S125">
        <f t="shared" si="6"/>
        <v>1E-3</v>
      </c>
    </row>
    <row r="126" spans="1:19" x14ac:dyDescent="0.3">
      <c r="A126" s="104" t="s">
        <v>1240</v>
      </c>
      <c r="B126" s="105">
        <v>0.60646965217311444</v>
      </c>
      <c r="C126" s="105">
        <v>0.37945561023909041</v>
      </c>
      <c r="D126" s="104">
        <v>1166</v>
      </c>
      <c r="E126" s="104">
        <v>1</v>
      </c>
      <c r="F126" s="105">
        <v>3.7789809673835966</v>
      </c>
      <c r="G126" s="106">
        <v>55.8</v>
      </c>
      <c r="H126" s="105">
        <v>1.1599999999999999</v>
      </c>
      <c r="I126" s="106">
        <v>15.1</v>
      </c>
      <c r="J126" s="104">
        <v>8.8800000000000008</v>
      </c>
      <c r="K126" s="105">
        <v>5.5</v>
      </c>
      <c r="L126" s="105">
        <v>7.96</v>
      </c>
      <c r="M126" s="105">
        <v>2.9</v>
      </c>
      <c r="N126" s="105">
        <v>1.1000000000000001</v>
      </c>
      <c r="O126" s="105">
        <v>0</v>
      </c>
      <c r="P126" s="117">
        <f t="shared" si="8"/>
        <v>98.399999999999977</v>
      </c>
      <c r="Q126" s="104" t="s">
        <v>1239</v>
      </c>
      <c r="R126">
        <f t="shared" si="5"/>
        <v>1439.15</v>
      </c>
      <c r="S126">
        <f t="shared" si="6"/>
        <v>1E-3</v>
      </c>
    </row>
    <row r="127" spans="1:19" x14ac:dyDescent="0.3">
      <c r="A127" s="104" t="s">
        <v>1241</v>
      </c>
      <c r="B127" s="105">
        <v>0.81373463680130531</v>
      </c>
      <c r="C127" s="105">
        <v>0.18566357685176804</v>
      </c>
      <c r="D127" s="104">
        <v>1210</v>
      </c>
      <c r="E127" s="104">
        <v>1</v>
      </c>
      <c r="F127" s="105">
        <v>2.7061422353393652</v>
      </c>
      <c r="G127" s="106">
        <v>47.3</v>
      </c>
      <c r="H127" s="105">
        <v>0.75</v>
      </c>
      <c r="I127" s="106">
        <v>15.8</v>
      </c>
      <c r="J127" s="104">
        <v>12.5</v>
      </c>
      <c r="K127" s="105">
        <v>8.6999999999999993</v>
      </c>
      <c r="L127" s="106">
        <v>11.4</v>
      </c>
      <c r="M127" s="105">
        <v>1.76</v>
      </c>
      <c r="N127" s="105">
        <v>0.06</v>
      </c>
      <c r="O127" s="105">
        <v>0</v>
      </c>
      <c r="P127" s="117">
        <f t="shared" si="8"/>
        <v>98.27000000000001</v>
      </c>
      <c r="Q127" s="104" t="s">
        <v>1239</v>
      </c>
      <c r="R127">
        <f t="shared" si="5"/>
        <v>1483.15</v>
      </c>
      <c r="S127">
        <f t="shared" si="6"/>
        <v>1E-3</v>
      </c>
    </row>
    <row r="128" spans="1:19" x14ac:dyDescent="0.3">
      <c r="A128" s="104" t="s">
        <v>1242</v>
      </c>
      <c r="B128" s="105">
        <v>0.53100442004139836</v>
      </c>
      <c r="C128" s="105">
        <v>0.45553116086944706</v>
      </c>
      <c r="D128" s="104">
        <v>1122</v>
      </c>
      <c r="E128" s="104">
        <v>1</v>
      </c>
      <c r="F128" s="105">
        <v>4.6807829602443283</v>
      </c>
      <c r="G128" s="106">
        <v>59.7</v>
      </c>
      <c r="H128" s="105">
        <v>1.53</v>
      </c>
      <c r="I128" s="106">
        <v>15.4</v>
      </c>
      <c r="J128" s="104">
        <v>8.7799999999999994</v>
      </c>
      <c r="K128" s="105">
        <v>3.45</v>
      </c>
      <c r="L128" s="105">
        <v>5.62</v>
      </c>
      <c r="M128" s="105">
        <v>2.58</v>
      </c>
      <c r="N128" s="105">
        <v>1.39</v>
      </c>
      <c r="O128" s="105">
        <v>0</v>
      </c>
      <c r="P128" s="117">
        <f t="shared" si="8"/>
        <v>98.450000000000017</v>
      </c>
      <c r="Q128" s="104" t="s">
        <v>1239</v>
      </c>
      <c r="R128">
        <f t="shared" si="5"/>
        <v>1395.15</v>
      </c>
      <c r="S128">
        <f t="shared" si="6"/>
        <v>1E-3</v>
      </c>
    </row>
    <row r="129" spans="1:19" x14ac:dyDescent="0.3">
      <c r="A129" s="104" t="s">
        <v>1243</v>
      </c>
      <c r="B129" s="105">
        <v>0.73566847827732795</v>
      </c>
      <c r="C129" s="105">
        <v>0.25545389059504858</v>
      </c>
      <c r="D129" s="104">
        <v>1185</v>
      </c>
      <c r="E129" s="104">
        <v>1</v>
      </c>
      <c r="F129" s="105">
        <v>3.4861939865433023</v>
      </c>
      <c r="G129" s="106">
        <v>53</v>
      </c>
      <c r="H129" s="105">
        <v>0.91</v>
      </c>
      <c r="I129" s="106">
        <v>16.600000000000001</v>
      </c>
      <c r="J129" s="104">
        <v>10.199999999999999</v>
      </c>
      <c r="K129" s="105">
        <v>5.95</v>
      </c>
      <c r="L129" s="105">
        <v>8.36</v>
      </c>
      <c r="M129" s="105">
        <v>2.77</v>
      </c>
      <c r="N129" s="105">
        <v>0.93</v>
      </c>
      <c r="O129" s="105">
        <v>0</v>
      </c>
      <c r="P129" s="117">
        <f t="shared" si="8"/>
        <v>98.72</v>
      </c>
      <c r="Q129" s="104" t="s">
        <v>1239</v>
      </c>
      <c r="R129">
        <f t="shared" si="5"/>
        <v>1458.15</v>
      </c>
      <c r="S129">
        <f t="shared" si="6"/>
        <v>1E-3</v>
      </c>
    </row>
    <row r="130" spans="1:19" x14ac:dyDescent="0.3">
      <c r="A130" s="104" t="s">
        <v>1244</v>
      </c>
      <c r="B130" s="105">
        <v>0.51068178358656224</v>
      </c>
      <c r="C130" s="105">
        <v>0.47776536010601395</v>
      </c>
      <c r="D130" s="104">
        <v>1085</v>
      </c>
      <c r="E130" s="104">
        <v>1</v>
      </c>
      <c r="F130" s="105">
        <v>5.1451580863477737</v>
      </c>
      <c r="G130" s="106">
        <v>60.8</v>
      </c>
      <c r="H130" s="105">
        <v>1.95</v>
      </c>
      <c r="I130" s="106">
        <v>13.7</v>
      </c>
      <c r="J130" s="104">
        <v>11.3</v>
      </c>
      <c r="K130" s="105">
        <v>2.5499999999999998</v>
      </c>
      <c r="L130" s="105">
        <v>5.01</v>
      </c>
      <c r="M130" s="105">
        <v>1.67</v>
      </c>
      <c r="N130" s="105">
        <v>1.67</v>
      </c>
      <c r="O130" s="105">
        <v>0</v>
      </c>
      <c r="P130" s="117">
        <f t="shared" si="8"/>
        <v>98.65</v>
      </c>
      <c r="Q130" s="104" t="s">
        <v>1239</v>
      </c>
      <c r="R130">
        <f t="shared" si="5"/>
        <v>1358.15</v>
      </c>
      <c r="S130">
        <f t="shared" si="6"/>
        <v>1E-3</v>
      </c>
    </row>
    <row r="131" spans="1:19" x14ac:dyDescent="0.3">
      <c r="A131" s="104" t="s">
        <v>1245</v>
      </c>
      <c r="B131" s="105">
        <v>0.50973838295218454</v>
      </c>
      <c r="C131" s="105">
        <v>0.47553050526346191</v>
      </c>
      <c r="D131" s="104">
        <v>1139</v>
      </c>
      <c r="E131" s="104">
        <v>1</v>
      </c>
      <c r="F131" s="105">
        <v>3.9702259987938442</v>
      </c>
      <c r="G131" s="106">
        <v>55.1</v>
      </c>
      <c r="H131" s="105">
        <v>1.55</v>
      </c>
      <c r="I131" s="106">
        <v>14.3</v>
      </c>
      <c r="J131" s="104">
        <v>10.9</v>
      </c>
      <c r="K131" s="105">
        <v>4.79</v>
      </c>
      <c r="L131" s="105">
        <v>7.86</v>
      </c>
      <c r="M131" s="105">
        <v>3.44</v>
      </c>
      <c r="N131" s="105">
        <v>0.91</v>
      </c>
      <c r="O131" s="105">
        <v>0</v>
      </c>
      <c r="P131" s="117">
        <f t="shared" si="8"/>
        <v>98.850000000000009</v>
      </c>
      <c r="Q131" s="104" t="s">
        <v>1239</v>
      </c>
      <c r="R131">
        <f t="shared" ref="R131:R194" si="9">D131+273.15</f>
        <v>1412.15</v>
      </c>
      <c r="S131">
        <f t="shared" ref="S131:S194" si="10">E131/1000</f>
        <v>1E-3</v>
      </c>
    </row>
    <row r="132" spans="1:19" x14ac:dyDescent="0.3">
      <c r="A132" s="104" t="s">
        <v>1246</v>
      </c>
      <c r="B132" s="105">
        <v>0.78190588600033639</v>
      </c>
      <c r="C132" s="105">
        <v>0.21809411399966361</v>
      </c>
      <c r="D132" s="104">
        <v>1200</v>
      </c>
      <c r="E132" s="104">
        <v>1</v>
      </c>
      <c r="F132" s="105">
        <v>2.8774590703909992</v>
      </c>
      <c r="G132" s="106">
        <v>49.5</v>
      </c>
      <c r="H132" s="105">
        <v>0.86</v>
      </c>
      <c r="I132" s="106">
        <v>15.3</v>
      </c>
      <c r="J132" s="104">
        <v>11.5</v>
      </c>
      <c r="K132" s="105">
        <v>8.23</v>
      </c>
      <c r="L132" s="106">
        <v>11.6</v>
      </c>
      <c r="M132" s="105">
        <v>1.67</v>
      </c>
      <c r="N132" s="105">
        <v>0.11</v>
      </c>
      <c r="O132" s="105">
        <v>0</v>
      </c>
      <c r="P132" s="117">
        <f t="shared" si="8"/>
        <v>98.77</v>
      </c>
      <c r="Q132" s="104" t="s">
        <v>1239</v>
      </c>
      <c r="R132">
        <f t="shared" si="9"/>
        <v>1473.15</v>
      </c>
      <c r="S132">
        <f t="shared" si="10"/>
        <v>1E-3</v>
      </c>
    </row>
    <row r="133" spans="1:19" x14ac:dyDescent="0.3">
      <c r="A133" s="104" t="s">
        <v>1247</v>
      </c>
      <c r="B133" s="105">
        <v>0.64425936903784997</v>
      </c>
      <c r="C133" s="105">
        <v>0.34607650885086577</v>
      </c>
      <c r="D133" s="104">
        <v>1160</v>
      </c>
      <c r="E133" s="104">
        <v>1</v>
      </c>
      <c r="F133" s="105">
        <v>3.9577935330163712</v>
      </c>
      <c r="G133" s="106">
        <v>57.9</v>
      </c>
      <c r="H133" s="105">
        <v>1.1599999999999999</v>
      </c>
      <c r="I133" s="106">
        <v>14.8</v>
      </c>
      <c r="J133" s="104">
        <v>8.89</v>
      </c>
      <c r="K133" s="105">
        <v>5.64</v>
      </c>
      <c r="L133" s="105">
        <v>7.6</v>
      </c>
      <c r="M133" s="105">
        <v>2.04</v>
      </c>
      <c r="N133" s="105">
        <v>1.02</v>
      </c>
      <c r="O133" s="105">
        <v>0</v>
      </c>
      <c r="P133" s="117">
        <f t="shared" si="8"/>
        <v>99.05</v>
      </c>
      <c r="Q133" s="104" t="s">
        <v>1239</v>
      </c>
      <c r="R133">
        <f t="shared" si="9"/>
        <v>1433.15</v>
      </c>
      <c r="S133">
        <f t="shared" si="10"/>
        <v>1E-3</v>
      </c>
    </row>
    <row r="134" spans="1:19" x14ac:dyDescent="0.3">
      <c r="A134" s="104" t="s">
        <v>1248</v>
      </c>
      <c r="B134" s="105">
        <v>0.56537282616760343</v>
      </c>
      <c r="C134" s="105">
        <v>0.42674328106390219</v>
      </c>
      <c r="D134" s="104">
        <v>1130</v>
      </c>
      <c r="E134" s="104">
        <v>1</v>
      </c>
      <c r="F134" s="105">
        <v>4.5912375544009763</v>
      </c>
      <c r="G134" s="106">
        <v>59.6</v>
      </c>
      <c r="H134" s="105">
        <v>1.43</v>
      </c>
      <c r="I134" s="106">
        <v>15.6</v>
      </c>
      <c r="J134" s="104">
        <v>9.89</v>
      </c>
      <c r="K134" s="105">
        <v>3.13</v>
      </c>
      <c r="L134" s="105">
        <v>5.44</v>
      </c>
      <c r="M134" s="105">
        <v>2.56</v>
      </c>
      <c r="N134" s="105">
        <v>1.36</v>
      </c>
      <c r="O134" s="105">
        <v>0</v>
      </c>
      <c r="P134" s="117">
        <f t="shared" si="8"/>
        <v>99.009999999999991</v>
      </c>
      <c r="Q134" s="104" t="s">
        <v>1239</v>
      </c>
      <c r="R134">
        <f t="shared" si="9"/>
        <v>1403.15</v>
      </c>
      <c r="S134">
        <f t="shared" si="10"/>
        <v>1E-3</v>
      </c>
    </row>
    <row r="135" spans="1:19" x14ac:dyDescent="0.3">
      <c r="A135" s="104" t="s">
        <v>1249</v>
      </c>
      <c r="B135" s="105">
        <v>0.876</v>
      </c>
      <c r="C135" s="105">
        <v>0.122</v>
      </c>
      <c r="D135" s="104">
        <v>1228</v>
      </c>
      <c r="E135" s="104">
        <v>1</v>
      </c>
      <c r="F135" s="105">
        <v>2.5496741103353058</v>
      </c>
      <c r="G135" s="106">
        <v>47.9</v>
      </c>
      <c r="H135" s="105">
        <v>0.72</v>
      </c>
      <c r="I135" s="106">
        <v>16.5</v>
      </c>
      <c r="J135" s="104">
        <v>10.9</v>
      </c>
      <c r="K135" s="105">
        <v>9.92</v>
      </c>
      <c r="L135" s="106">
        <v>11.7</v>
      </c>
      <c r="M135" s="105">
        <v>1.35</v>
      </c>
      <c r="N135" s="105">
        <v>0.08</v>
      </c>
      <c r="O135" s="105">
        <v>0</v>
      </c>
      <c r="P135" s="117">
        <f t="shared" si="8"/>
        <v>99.070000000000007</v>
      </c>
      <c r="Q135" s="104" t="s">
        <v>1239</v>
      </c>
      <c r="R135">
        <f t="shared" si="9"/>
        <v>1501.15</v>
      </c>
      <c r="S135">
        <f t="shared" si="10"/>
        <v>1E-3</v>
      </c>
    </row>
    <row r="136" spans="1:19" x14ac:dyDescent="0.3">
      <c r="A136" s="104" t="s">
        <v>1250</v>
      </c>
      <c r="B136" s="105">
        <v>0.66640437696550192</v>
      </c>
      <c r="C136" s="105">
        <v>0.32157355145169736</v>
      </c>
      <c r="D136" s="104">
        <v>1153</v>
      </c>
      <c r="E136" s="104">
        <v>1</v>
      </c>
      <c r="F136" s="105">
        <v>3.958979924242553</v>
      </c>
      <c r="G136" s="106">
        <v>56.3</v>
      </c>
      <c r="H136" s="105">
        <v>1.1200000000000001</v>
      </c>
      <c r="I136" s="106">
        <v>15.3</v>
      </c>
      <c r="J136" s="104">
        <v>10.1</v>
      </c>
      <c r="K136" s="105">
        <v>5.58</v>
      </c>
      <c r="L136" s="105">
        <v>7.55</v>
      </c>
      <c r="M136" s="105">
        <v>2.29</v>
      </c>
      <c r="N136" s="105">
        <v>1</v>
      </c>
      <c r="O136" s="105">
        <v>0</v>
      </c>
      <c r="P136" s="117">
        <f>G136+H136+I136+J136+K136+L136+M136+N136</f>
        <v>99.24</v>
      </c>
      <c r="Q136" s="104" t="s">
        <v>1239</v>
      </c>
      <c r="R136">
        <f t="shared" si="9"/>
        <v>1426.15</v>
      </c>
      <c r="S136">
        <f t="shared" si="10"/>
        <v>1E-3</v>
      </c>
    </row>
    <row r="137" spans="1:19" x14ac:dyDescent="0.3">
      <c r="A137" s="104" t="s">
        <v>1251</v>
      </c>
      <c r="B137" s="105">
        <v>0.58543997626549527</v>
      </c>
      <c r="C137" s="105">
        <v>0.40383608258233089</v>
      </c>
      <c r="D137" s="104">
        <v>1166</v>
      </c>
      <c r="E137" s="104">
        <v>1</v>
      </c>
      <c r="F137" s="105">
        <v>3.7054949717736254</v>
      </c>
      <c r="G137" s="106">
        <v>54.3</v>
      </c>
      <c r="H137" s="105">
        <v>1.21</v>
      </c>
      <c r="I137" s="106">
        <v>15.7</v>
      </c>
      <c r="J137" s="104">
        <v>10.9</v>
      </c>
      <c r="K137" s="105">
        <v>5.71</v>
      </c>
      <c r="L137" s="105">
        <v>7.81</v>
      </c>
      <c r="M137" s="105">
        <v>3</v>
      </c>
      <c r="N137" s="105">
        <v>0.69</v>
      </c>
      <c r="O137" s="105">
        <v>0</v>
      </c>
      <c r="P137" s="117">
        <f t="shared" ref="P137:P199" si="11">G137+H137+I137+J137+K137+L137+M137+N137</f>
        <v>99.32</v>
      </c>
      <c r="Q137" s="104" t="s">
        <v>1239</v>
      </c>
      <c r="R137">
        <f t="shared" si="9"/>
        <v>1439.15</v>
      </c>
      <c r="S137">
        <f t="shared" si="10"/>
        <v>1E-3</v>
      </c>
    </row>
    <row r="138" spans="1:19" x14ac:dyDescent="0.3">
      <c r="A138" s="104" t="s">
        <v>1252</v>
      </c>
      <c r="B138" s="105">
        <v>0.872</v>
      </c>
      <c r="C138" s="105">
        <v>0.122</v>
      </c>
      <c r="D138" s="104">
        <v>1218</v>
      </c>
      <c r="E138" s="104">
        <v>1</v>
      </c>
      <c r="F138" s="105">
        <v>2.7157719180651991</v>
      </c>
      <c r="G138" s="106">
        <v>49.1</v>
      </c>
      <c r="H138" s="105">
        <v>0.75</v>
      </c>
      <c r="I138" s="106">
        <v>16.600000000000001</v>
      </c>
      <c r="J138" s="104">
        <v>10.8</v>
      </c>
      <c r="K138" s="105">
        <v>9.0299999999999994</v>
      </c>
      <c r="L138" s="106">
        <v>11.7</v>
      </c>
      <c r="M138" s="105">
        <v>1.53</v>
      </c>
      <c r="N138" s="105">
        <v>0.06</v>
      </c>
      <c r="O138" s="105">
        <v>0</v>
      </c>
      <c r="P138" s="117">
        <f t="shared" si="11"/>
        <v>99.570000000000007</v>
      </c>
      <c r="Q138" s="104" t="s">
        <v>1239</v>
      </c>
      <c r="R138">
        <f t="shared" si="9"/>
        <v>1491.15</v>
      </c>
      <c r="S138">
        <f t="shared" si="10"/>
        <v>1E-3</v>
      </c>
    </row>
    <row r="139" spans="1:19" x14ac:dyDescent="0.3">
      <c r="A139" s="104" t="s">
        <v>1253</v>
      </c>
      <c r="B139" s="105">
        <v>0.56208967939023013</v>
      </c>
      <c r="C139" s="105">
        <v>0.42665737621339883</v>
      </c>
      <c r="D139" s="104">
        <v>1130</v>
      </c>
      <c r="E139" s="104">
        <v>1</v>
      </c>
      <c r="F139" s="105">
        <v>4.0932071685278997</v>
      </c>
      <c r="G139" s="106">
        <v>55.7</v>
      </c>
      <c r="H139" s="105">
        <v>1.69</v>
      </c>
      <c r="I139" s="106">
        <v>14.5</v>
      </c>
      <c r="J139" s="104">
        <v>11.6</v>
      </c>
      <c r="K139" s="105">
        <v>4.41</v>
      </c>
      <c r="L139" s="105">
        <v>7.84</v>
      </c>
      <c r="M139" s="105">
        <v>3.29</v>
      </c>
      <c r="N139" s="105">
        <v>0.93</v>
      </c>
      <c r="O139" s="105">
        <v>0</v>
      </c>
      <c r="P139" s="117">
        <f t="shared" si="11"/>
        <v>99.960000000000008</v>
      </c>
      <c r="Q139" s="104" t="s">
        <v>1239</v>
      </c>
      <c r="R139">
        <f t="shared" si="9"/>
        <v>1403.15</v>
      </c>
      <c r="S139">
        <f t="shared" si="10"/>
        <v>1E-3</v>
      </c>
    </row>
    <row r="140" spans="1:19" x14ac:dyDescent="0.3">
      <c r="A140" s="104" t="s">
        <v>1254</v>
      </c>
      <c r="B140" s="105">
        <v>0.59689575220501911</v>
      </c>
      <c r="C140" s="105">
        <v>0.39244380727053135</v>
      </c>
      <c r="D140" s="104">
        <v>1145</v>
      </c>
      <c r="E140" s="104">
        <v>1</v>
      </c>
      <c r="F140" s="105">
        <v>3.9046856161912586</v>
      </c>
      <c r="G140" s="106">
        <v>53.7</v>
      </c>
      <c r="H140" s="105">
        <v>1.31</v>
      </c>
      <c r="I140" s="106">
        <v>15.4</v>
      </c>
      <c r="J140" s="104">
        <v>13.4</v>
      </c>
      <c r="K140" s="105">
        <v>4.2</v>
      </c>
      <c r="L140" s="105">
        <v>7.67</v>
      </c>
      <c r="M140" s="105">
        <v>3.01</v>
      </c>
      <c r="N140" s="105">
        <v>0.74</v>
      </c>
      <c r="O140" s="105">
        <v>0</v>
      </c>
      <c r="P140" s="117">
        <f t="shared" si="11"/>
        <v>99.430000000000021</v>
      </c>
      <c r="Q140" s="104" t="s">
        <v>1239</v>
      </c>
      <c r="R140">
        <f t="shared" si="9"/>
        <v>1418.15</v>
      </c>
      <c r="S140">
        <f t="shared" si="10"/>
        <v>1E-3</v>
      </c>
    </row>
    <row r="141" spans="1:19" x14ac:dyDescent="0.3">
      <c r="A141" s="104" t="s">
        <v>1255</v>
      </c>
      <c r="B141" s="105">
        <v>0.80324514500734212</v>
      </c>
      <c r="C141" s="105">
        <v>0.19380304428861542</v>
      </c>
      <c r="D141" s="104">
        <v>1196</v>
      </c>
      <c r="E141" s="104">
        <v>1</v>
      </c>
      <c r="F141" s="105">
        <v>2.8173657885491763</v>
      </c>
      <c r="G141" s="106">
        <v>49.9</v>
      </c>
      <c r="H141" s="105">
        <v>1.02</v>
      </c>
      <c r="I141" s="106">
        <v>14.5</v>
      </c>
      <c r="J141" s="104">
        <v>10.7</v>
      </c>
      <c r="K141" s="105">
        <v>8.15</v>
      </c>
      <c r="L141" s="106">
        <v>12.9</v>
      </c>
      <c r="M141" s="105">
        <v>1.66</v>
      </c>
      <c r="N141" s="105">
        <v>0.12</v>
      </c>
      <c r="O141" s="105">
        <v>0</v>
      </c>
      <c r="P141" s="117">
        <f t="shared" si="11"/>
        <v>98.950000000000017</v>
      </c>
      <c r="Q141" s="104" t="s">
        <v>1256</v>
      </c>
      <c r="R141">
        <f t="shared" si="9"/>
        <v>1469.15</v>
      </c>
      <c r="S141">
        <f t="shared" si="10"/>
        <v>1E-3</v>
      </c>
    </row>
    <row r="142" spans="1:19" x14ac:dyDescent="0.3">
      <c r="A142" s="104" t="s">
        <v>1257</v>
      </c>
      <c r="B142" s="105">
        <v>0.78250969303658291</v>
      </c>
      <c r="C142" s="105">
        <v>0.21749030696341703</v>
      </c>
      <c r="D142" s="104">
        <v>1196</v>
      </c>
      <c r="E142" s="104">
        <v>1</v>
      </c>
      <c r="F142" s="105">
        <v>2.8853583455508804</v>
      </c>
      <c r="G142" s="106">
        <v>50.5</v>
      </c>
      <c r="H142" s="105">
        <v>1.07</v>
      </c>
      <c r="I142" s="106">
        <v>14.4</v>
      </c>
      <c r="J142" s="104">
        <v>9.77</v>
      </c>
      <c r="K142" s="105">
        <v>8.34</v>
      </c>
      <c r="L142" s="106">
        <v>12.3</v>
      </c>
      <c r="M142" s="105">
        <v>1.8</v>
      </c>
      <c r="N142" s="105">
        <v>0.09</v>
      </c>
      <c r="O142" s="105">
        <v>0</v>
      </c>
      <c r="P142" s="117">
        <f t="shared" si="11"/>
        <v>98.27</v>
      </c>
      <c r="Q142" s="104" t="s">
        <v>1256</v>
      </c>
      <c r="R142">
        <f t="shared" si="9"/>
        <v>1469.15</v>
      </c>
      <c r="S142">
        <f t="shared" si="10"/>
        <v>1E-3</v>
      </c>
    </row>
    <row r="143" spans="1:19" x14ac:dyDescent="0.3">
      <c r="A143" s="104" t="s">
        <v>1258</v>
      </c>
      <c r="B143" s="105">
        <v>0.75921441409280321</v>
      </c>
      <c r="C143" s="105">
        <v>0.233553895324183</v>
      </c>
      <c r="D143" s="104">
        <v>1193</v>
      </c>
      <c r="E143" s="104">
        <v>1</v>
      </c>
      <c r="F143" s="105">
        <v>3.0666687777837445</v>
      </c>
      <c r="G143" s="106">
        <v>53.1</v>
      </c>
      <c r="H143" s="105">
        <v>1.41</v>
      </c>
      <c r="I143" s="106">
        <v>14.3</v>
      </c>
      <c r="J143" s="104">
        <v>7.87</v>
      </c>
      <c r="K143" s="105">
        <v>8.1300000000000008</v>
      </c>
      <c r="L143" s="106">
        <v>11.8</v>
      </c>
      <c r="M143" s="105">
        <v>1.69</v>
      </c>
      <c r="N143" s="105">
        <v>0.41</v>
      </c>
      <c r="O143" s="105">
        <v>0</v>
      </c>
      <c r="P143" s="117">
        <f t="shared" si="11"/>
        <v>98.71</v>
      </c>
      <c r="Q143" s="104" t="s">
        <v>1256</v>
      </c>
      <c r="R143">
        <f t="shared" si="9"/>
        <v>1466.15</v>
      </c>
      <c r="S143">
        <f t="shared" si="10"/>
        <v>1E-3</v>
      </c>
    </row>
    <row r="144" spans="1:19" x14ac:dyDescent="0.3">
      <c r="A144" s="104" t="s">
        <v>1259</v>
      </c>
      <c r="B144" s="105">
        <v>0.74877629583405036</v>
      </c>
      <c r="C144" s="105">
        <v>0.24333939748111774</v>
      </c>
      <c r="D144" s="104">
        <v>1181</v>
      </c>
      <c r="E144" s="104">
        <v>1</v>
      </c>
      <c r="F144" s="105">
        <v>3.1591742199396426</v>
      </c>
      <c r="G144" s="106">
        <v>52.1</v>
      </c>
      <c r="H144" s="105">
        <v>1.36</v>
      </c>
      <c r="I144" s="106">
        <v>14.3</v>
      </c>
      <c r="J144" s="104">
        <v>9.4600000000000009</v>
      </c>
      <c r="K144" s="105">
        <v>7.8</v>
      </c>
      <c r="L144" s="106">
        <v>11.5</v>
      </c>
      <c r="M144" s="105">
        <v>1.76</v>
      </c>
      <c r="N144" s="105">
        <v>0.41</v>
      </c>
      <c r="O144" s="105">
        <v>0</v>
      </c>
      <c r="P144" s="117">
        <f t="shared" si="11"/>
        <v>98.69</v>
      </c>
      <c r="Q144" s="104" t="s">
        <v>1256</v>
      </c>
      <c r="R144">
        <f t="shared" si="9"/>
        <v>1454.15</v>
      </c>
      <c r="S144">
        <f t="shared" si="10"/>
        <v>1E-3</v>
      </c>
    </row>
    <row r="145" spans="1:19" x14ac:dyDescent="0.3">
      <c r="A145" s="104" t="s">
        <v>1260</v>
      </c>
      <c r="B145" s="105">
        <v>0.75779011689213394</v>
      </c>
      <c r="C145" s="105">
        <v>0.23860082119432346</v>
      </c>
      <c r="D145" s="104">
        <v>1201</v>
      </c>
      <c r="E145" s="104">
        <v>1</v>
      </c>
      <c r="F145" s="105">
        <v>2.996786532541218</v>
      </c>
      <c r="G145" s="106">
        <v>50.8</v>
      </c>
      <c r="H145" s="105">
        <v>1.27</v>
      </c>
      <c r="I145" s="106">
        <v>15.9</v>
      </c>
      <c r="J145" s="104">
        <v>9.58</v>
      </c>
      <c r="K145" s="105">
        <v>7.33</v>
      </c>
      <c r="L145" s="106">
        <v>11</v>
      </c>
      <c r="M145" s="105">
        <v>2.56</v>
      </c>
      <c r="N145" s="105">
        <v>0.25</v>
      </c>
      <c r="O145" s="105">
        <v>0</v>
      </c>
      <c r="P145" s="117">
        <f t="shared" si="11"/>
        <v>98.69</v>
      </c>
      <c r="Q145" s="104" t="s">
        <v>1256</v>
      </c>
      <c r="R145">
        <f t="shared" si="9"/>
        <v>1474.15</v>
      </c>
      <c r="S145">
        <f t="shared" si="10"/>
        <v>1E-3</v>
      </c>
    </row>
    <row r="146" spans="1:19" x14ac:dyDescent="0.3">
      <c r="A146" s="104" t="s">
        <v>1261</v>
      </c>
      <c r="B146" s="105">
        <v>0.73429632572522852</v>
      </c>
      <c r="C146" s="105">
        <v>0.26211069134472609</v>
      </c>
      <c r="D146" s="104">
        <v>1181</v>
      </c>
      <c r="E146" s="104">
        <v>1</v>
      </c>
      <c r="F146" s="105">
        <v>3.1990315195595116</v>
      </c>
      <c r="G146" s="106">
        <v>51.9</v>
      </c>
      <c r="H146" s="105">
        <v>1.5</v>
      </c>
      <c r="I146" s="106">
        <v>14.7</v>
      </c>
      <c r="J146" s="104">
        <v>9.52</v>
      </c>
      <c r="K146" s="105">
        <v>7.68</v>
      </c>
      <c r="L146" s="106">
        <v>11</v>
      </c>
      <c r="M146" s="105">
        <v>2.04</v>
      </c>
      <c r="N146" s="105">
        <v>0.23</v>
      </c>
      <c r="O146" s="105">
        <v>0</v>
      </c>
      <c r="P146" s="117">
        <f t="shared" si="11"/>
        <v>98.57</v>
      </c>
      <c r="Q146" s="104" t="s">
        <v>1256</v>
      </c>
      <c r="R146">
        <f t="shared" si="9"/>
        <v>1454.15</v>
      </c>
      <c r="S146">
        <f t="shared" si="10"/>
        <v>1E-3</v>
      </c>
    </row>
    <row r="147" spans="1:19" x14ac:dyDescent="0.3">
      <c r="A147" s="104" t="s">
        <v>1262</v>
      </c>
      <c r="B147" s="105">
        <v>0.6933564467950859</v>
      </c>
      <c r="C147" s="105">
        <v>0.30254509142405295</v>
      </c>
      <c r="D147" s="104">
        <v>1174</v>
      </c>
      <c r="E147" s="104">
        <v>1</v>
      </c>
      <c r="F147" s="105">
        <v>3.213398217746795</v>
      </c>
      <c r="G147" s="106">
        <v>51.6</v>
      </c>
      <c r="H147" s="105">
        <v>1.74</v>
      </c>
      <c r="I147" s="106">
        <v>14.1</v>
      </c>
      <c r="J147" s="106">
        <v>10</v>
      </c>
      <c r="K147" s="105">
        <v>7.39</v>
      </c>
      <c r="L147" s="106">
        <v>11.4</v>
      </c>
      <c r="M147" s="105">
        <v>2.0099999999999998</v>
      </c>
      <c r="N147" s="105">
        <v>0.21</v>
      </c>
      <c r="O147" s="105">
        <v>0</v>
      </c>
      <c r="P147" s="117">
        <f t="shared" si="11"/>
        <v>98.45</v>
      </c>
      <c r="Q147" s="104" t="s">
        <v>1256</v>
      </c>
      <c r="R147">
        <f t="shared" si="9"/>
        <v>1447.15</v>
      </c>
      <c r="S147">
        <f t="shared" si="10"/>
        <v>1E-3</v>
      </c>
    </row>
    <row r="148" spans="1:19" x14ac:dyDescent="0.3">
      <c r="A148" s="104" t="s">
        <v>1263</v>
      </c>
      <c r="B148" s="105">
        <v>0.68992298313996747</v>
      </c>
      <c r="C148" s="105">
        <v>0.3052801746063149</v>
      </c>
      <c r="D148" s="104">
        <v>1166</v>
      </c>
      <c r="E148" s="104">
        <v>1</v>
      </c>
      <c r="F148" s="105">
        <v>3.3644369281212785</v>
      </c>
      <c r="G148" s="106">
        <v>52</v>
      </c>
      <c r="H148" s="105">
        <v>2.33</v>
      </c>
      <c r="I148" s="106">
        <v>13.9</v>
      </c>
      <c r="J148" s="104">
        <v>10.199999999999999</v>
      </c>
      <c r="K148" s="105">
        <v>6.81</v>
      </c>
      <c r="L148" s="106">
        <v>11</v>
      </c>
      <c r="M148" s="105">
        <v>1.79</v>
      </c>
      <c r="N148" s="105">
        <v>0.3</v>
      </c>
      <c r="O148" s="105">
        <v>0</v>
      </c>
      <c r="P148" s="117">
        <f t="shared" si="11"/>
        <v>98.330000000000013</v>
      </c>
      <c r="Q148" s="104" t="s">
        <v>1256</v>
      </c>
      <c r="R148">
        <f t="shared" si="9"/>
        <v>1439.15</v>
      </c>
      <c r="S148">
        <f t="shared" si="10"/>
        <v>1E-3</v>
      </c>
    </row>
    <row r="149" spans="1:19" x14ac:dyDescent="0.3">
      <c r="A149" s="104" t="s">
        <v>1140</v>
      </c>
      <c r="B149" s="105">
        <v>0.62076903986493437</v>
      </c>
      <c r="C149" s="105">
        <v>0.37014340871034496</v>
      </c>
      <c r="D149" s="104">
        <v>1200</v>
      </c>
      <c r="E149" s="104">
        <v>1</v>
      </c>
      <c r="F149" s="105">
        <v>3.4759571708879049</v>
      </c>
      <c r="G149" s="106">
        <v>56.7</v>
      </c>
      <c r="H149" s="105">
        <v>0.74</v>
      </c>
      <c r="I149" s="106">
        <v>16.399999999999999</v>
      </c>
      <c r="J149" s="104">
        <v>5.51</v>
      </c>
      <c r="K149" s="105">
        <v>6.22</v>
      </c>
      <c r="L149" s="105">
        <v>8.73</v>
      </c>
      <c r="M149" s="105">
        <v>3.65</v>
      </c>
      <c r="N149" s="105">
        <v>0.79</v>
      </c>
      <c r="O149" s="105">
        <v>0</v>
      </c>
      <c r="P149" s="117">
        <f t="shared" si="11"/>
        <v>98.740000000000023</v>
      </c>
      <c r="Q149" s="104" t="s">
        <v>1264</v>
      </c>
      <c r="R149">
        <f t="shared" si="9"/>
        <v>1473.15</v>
      </c>
      <c r="S149">
        <f t="shared" si="10"/>
        <v>1E-3</v>
      </c>
    </row>
    <row r="150" spans="1:19" x14ac:dyDescent="0.3">
      <c r="A150" s="102" t="s">
        <v>1265</v>
      </c>
      <c r="B150" s="103">
        <v>0.626</v>
      </c>
      <c r="C150" s="103">
        <v>0.33700000000000002</v>
      </c>
      <c r="D150" s="104">
        <v>1161</v>
      </c>
      <c r="E150" s="104">
        <v>1</v>
      </c>
      <c r="F150" s="105">
        <v>3.8239712454541581</v>
      </c>
      <c r="G150" s="106">
        <v>56.12</v>
      </c>
      <c r="H150" s="105">
        <v>1.27</v>
      </c>
      <c r="I150" s="106">
        <v>15.2</v>
      </c>
      <c r="J150" s="104">
        <v>8.76</v>
      </c>
      <c r="K150" s="105">
        <v>5.43</v>
      </c>
      <c r="L150" s="105">
        <v>7.8</v>
      </c>
      <c r="M150" s="105">
        <v>3.42</v>
      </c>
      <c r="N150" s="105">
        <v>1.1599999999999999</v>
      </c>
      <c r="O150" s="105">
        <v>0</v>
      </c>
      <c r="P150" s="117">
        <f t="shared" si="11"/>
        <v>99.16</v>
      </c>
      <c r="Q150" s="104" t="s">
        <v>1266</v>
      </c>
      <c r="R150">
        <f t="shared" si="9"/>
        <v>1434.15</v>
      </c>
      <c r="S150">
        <f t="shared" si="10"/>
        <v>1E-3</v>
      </c>
    </row>
    <row r="151" spans="1:19" x14ac:dyDescent="0.3">
      <c r="A151" s="102" t="s">
        <v>1267</v>
      </c>
      <c r="B151" s="103">
        <v>0.65100000000000002</v>
      </c>
      <c r="C151" s="103">
        <v>0.35099999999999998</v>
      </c>
      <c r="D151" s="104">
        <v>1144</v>
      </c>
      <c r="E151" s="104">
        <v>1</v>
      </c>
      <c r="F151" s="105">
        <v>4.0404073757767121</v>
      </c>
      <c r="G151" s="106">
        <v>57.2</v>
      </c>
      <c r="H151" s="105">
        <v>1.31</v>
      </c>
      <c r="I151" s="106">
        <v>14.5</v>
      </c>
      <c r="J151" s="104">
        <v>8.74</v>
      </c>
      <c r="K151" s="105">
        <v>4.87</v>
      </c>
      <c r="L151" s="105">
        <v>7.58</v>
      </c>
      <c r="M151" s="105">
        <v>3.52</v>
      </c>
      <c r="N151" s="105">
        <v>1.34</v>
      </c>
      <c r="O151" s="105">
        <v>0</v>
      </c>
      <c r="P151" s="117">
        <f t="shared" si="11"/>
        <v>99.06</v>
      </c>
      <c r="Q151" s="104" t="s">
        <v>1266</v>
      </c>
      <c r="R151">
        <f t="shared" si="9"/>
        <v>1417.15</v>
      </c>
      <c r="S151">
        <f t="shared" si="10"/>
        <v>1E-3</v>
      </c>
    </row>
    <row r="152" spans="1:19" x14ac:dyDescent="0.3">
      <c r="A152" s="102" t="s">
        <v>1268</v>
      </c>
      <c r="B152" s="103">
        <v>0.64300000000000002</v>
      </c>
      <c r="C152" s="103">
        <v>0.311</v>
      </c>
      <c r="D152" s="104">
        <v>1172</v>
      </c>
      <c r="E152" s="104">
        <v>1</v>
      </c>
      <c r="F152" s="105">
        <v>3.6939049268326842</v>
      </c>
      <c r="G152" s="106">
        <v>55.1</v>
      </c>
      <c r="H152" s="105">
        <v>1.03</v>
      </c>
      <c r="I152" s="106">
        <v>15.8</v>
      </c>
      <c r="J152" s="104">
        <v>8.4499999999999993</v>
      </c>
      <c r="K152" s="105">
        <v>6.27</v>
      </c>
      <c r="L152" s="105">
        <v>7.54</v>
      </c>
      <c r="M152" s="105">
        <v>3.5</v>
      </c>
      <c r="N152" s="105">
        <v>1.07</v>
      </c>
      <c r="O152" s="105">
        <v>0</v>
      </c>
      <c r="P152" s="117">
        <f t="shared" si="11"/>
        <v>98.76</v>
      </c>
      <c r="Q152" s="104" t="s">
        <v>1266</v>
      </c>
      <c r="R152">
        <f t="shared" si="9"/>
        <v>1445.15</v>
      </c>
      <c r="S152">
        <f t="shared" si="10"/>
        <v>1E-3</v>
      </c>
    </row>
    <row r="153" spans="1:19" x14ac:dyDescent="0.3">
      <c r="A153" s="102" t="s">
        <v>1269</v>
      </c>
      <c r="B153" s="103">
        <v>0.64100000000000001</v>
      </c>
      <c r="C153" s="103">
        <v>0.32100000000000001</v>
      </c>
      <c r="D153" s="104">
        <v>1162</v>
      </c>
      <c r="E153" s="104">
        <v>1</v>
      </c>
      <c r="F153" s="105">
        <v>3.7781316801744089</v>
      </c>
      <c r="G153" s="106">
        <v>55.3</v>
      </c>
      <c r="H153" s="105">
        <v>1.1399999999999999</v>
      </c>
      <c r="I153" s="106">
        <v>15.2</v>
      </c>
      <c r="J153" s="104">
        <v>9.02</v>
      </c>
      <c r="K153" s="105">
        <v>6.01</v>
      </c>
      <c r="L153" s="105">
        <v>7.45</v>
      </c>
      <c r="M153" s="105">
        <v>3.54</v>
      </c>
      <c r="N153" s="105">
        <v>1.1499999999999999</v>
      </c>
      <c r="O153" s="105">
        <v>0</v>
      </c>
      <c r="P153" s="117">
        <f t="shared" si="11"/>
        <v>98.810000000000016</v>
      </c>
      <c r="Q153" s="104" t="s">
        <v>1266</v>
      </c>
      <c r="R153">
        <f t="shared" si="9"/>
        <v>1435.15</v>
      </c>
      <c r="S153">
        <f t="shared" si="10"/>
        <v>1E-3</v>
      </c>
    </row>
    <row r="154" spans="1:19" x14ac:dyDescent="0.3">
      <c r="A154" s="102" t="s">
        <v>1270</v>
      </c>
      <c r="B154" s="103">
        <v>0.65400000000000003</v>
      </c>
      <c r="C154" s="103">
        <v>0.33500000000000002</v>
      </c>
      <c r="D154" s="104">
        <v>1151</v>
      </c>
      <c r="E154" s="104">
        <v>1</v>
      </c>
      <c r="F154" s="105">
        <v>3.8863708518787385</v>
      </c>
      <c r="G154" s="106">
        <v>55.7</v>
      </c>
      <c r="H154" s="105">
        <v>1.3</v>
      </c>
      <c r="I154" s="106">
        <v>14.3</v>
      </c>
      <c r="J154" s="104">
        <v>9.43</v>
      </c>
      <c r="K154" s="105">
        <v>5.42</v>
      </c>
      <c r="L154" s="105">
        <v>7.44</v>
      </c>
      <c r="M154" s="105">
        <v>3.57</v>
      </c>
      <c r="N154" s="105">
        <v>1.28</v>
      </c>
      <c r="O154" s="105">
        <v>0</v>
      </c>
      <c r="P154" s="117">
        <f t="shared" si="11"/>
        <v>98.439999999999984</v>
      </c>
      <c r="Q154" s="104" t="s">
        <v>1266</v>
      </c>
      <c r="R154">
        <f t="shared" si="9"/>
        <v>1424.15</v>
      </c>
      <c r="S154">
        <f t="shared" si="10"/>
        <v>1E-3</v>
      </c>
    </row>
    <row r="155" spans="1:19" x14ac:dyDescent="0.3">
      <c r="A155" s="102" t="s">
        <v>1137</v>
      </c>
      <c r="B155" s="103">
        <v>0.57999999999999996</v>
      </c>
      <c r="C155" s="103">
        <v>0.38600000000000001</v>
      </c>
      <c r="D155" s="104">
        <v>1144</v>
      </c>
      <c r="E155" s="104">
        <v>1</v>
      </c>
      <c r="F155" s="105">
        <v>4.2754181030448075</v>
      </c>
      <c r="G155" s="106">
        <v>59.2</v>
      </c>
      <c r="H155" s="105">
        <v>1.1000000000000001</v>
      </c>
      <c r="I155" s="106">
        <v>15.3</v>
      </c>
      <c r="J155" s="104">
        <v>7.52</v>
      </c>
      <c r="K155" s="105">
        <v>4.25</v>
      </c>
      <c r="L155" s="105">
        <v>6.15</v>
      </c>
      <c r="M155" s="105">
        <v>3.96</v>
      </c>
      <c r="N155" s="105">
        <v>1.55</v>
      </c>
      <c r="O155" s="105">
        <v>0</v>
      </c>
      <c r="P155" s="117">
        <f t="shared" si="11"/>
        <v>99.03</v>
      </c>
      <c r="Q155" s="104" t="s">
        <v>1266</v>
      </c>
      <c r="R155">
        <f t="shared" si="9"/>
        <v>1417.15</v>
      </c>
      <c r="S155">
        <f t="shared" si="10"/>
        <v>1E-3</v>
      </c>
    </row>
    <row r="156" spans="1:19" x14ac:dyDescent="0.3">
      <c r="A156" s="102" t="s">
        <v>1271</v>
      </c>
      <c r="B156" s="103">
        <v>0.56100000000000005</v>
      </c>
      <c r="C156" s="103">
        <v>0.39200000000000002</v>
      </c>
      <c r="D156" s="104">
        <v>1136</v>
      </c>
      <c r="E156" s="104">
        <v>1</v>
      </c>
      <c r="F156" s="105">
        <v>4.395205587540076</v>
      </c>
      <c r="G156" s="106">
        <v>60.2</v>
      </c>
      <c r="H156" s="105">
        <v>1.1299999999999999</v>
      </c>
      <c r="I156" s="106">
        <v>14.9</v>
      </c>
      <c r="J156" s="104">
        <v>7.53</v>
      </c>
      <c r="K156" s="105">
        <v>3.89</v>
      </c>
      <c r="L156" s="105">
        <v>5.8</v>
      </c>
      <c r="M156" s="105">
        <v>4.2300000000000004</v>
      </c>
      <c r="N156" s="105">
        <v>1.68</v>
      </c>
      <c r="O156" s="105">
        <v>0</v>
      </c>
      <c r="P156" s="117">
        <f t="shared" si="11"/>
        <v>99.360000000000014</v>
      </c>
      <c r="Q156" s="104" t="s">
        <v>1266</v>
      </c>
      <c r="R156">
        <f t="shared" si="9"/>
        <v>1409.15</v>
      </c>
      <c r="S156">
        <f t="shared" si="10"/>
        <v>1E-3</v>
      </c>
    </row>
    <row r="157" spans="1:19" x14ac:dyDescent="0.3">
      <c r="A157" s="102" t="s">
        <v>1272</v>
      </c>
      <c r="B157" s="103">
        <v>0.70499999999999996</v>
      </c>
      <c r="C157" s="103">
        <v>0.27900000000000003</v>
      </c>
      <c r="D157" s="104">
        <v>1149</v>
      </c>
      <c r="E157" s="104">
        <v>1</v>
      </c>
      <c r="F157" s="105">
        <v>3.5502176633105549</v>
      </c>
      <c r="G157" s="106">
        <v>51.6</v>
      </c>
      <c r="H157" s="105">
        <v>2.0499999999999998</v>
      </c>
      <c r="I157" s="106">
        <v>12.8</v>
      </c>
      <c r="J157" s="104">
        <v>10.6</v>
      </c>
      <c r="K157" s="105">
        <v>6.34</v>
      </c>
      <c r="L157" s="106">
        <v>10.6</v>
      </c>
      <c r="M157" s="105">
        <v>2.06</v>
      </c>
      <c r="N157" s="105">
        <v>0.08</v>
      </c>
      <c r="O157" s="105">
        <v>0</v>
      </c>
      <c r="P157" s="117">
        <f t="shared" si="11"/>
        <v>96.13</v>
      </c>
      <c r="Q157" s="104" t="s">
        <v>1273</v>
      </c>
      <c r="R157">
        <f t="shared" si="9"/>
        <v>1422.15</v>
      </c>
      <c r="S157">
        <f t="shared" si="10"/>
        <v>1E-3</v>
      </c>
    </row>
    <row r="158" spans="1:19" x14ac:dyDescent="0.3">
      <c r="A158" s="102" t="s">
        <v>1274</v>
      </c>
      <c r="B158" s="103">
        <v>0.66100000000000003</v>
      </c>
      <c r="C158" s="103">
        <v>0.30099999999999999</v>
      </c>
      <c r="D158" s="104">
        <v>1143</v>
      </c>
      <c r="E158" s="104">
        <v>1</v>
      </c>
      <c r="F158" s="105">
        <v>3.5501817516037812</v>
      </c>
      <c r="G158" s="106">
        <v>51.9</v>
      </c>
      <c r="H158" s="105">
        <v>2.11</v>
      </c>
      <c r="I158" s="106">
        <v>12.8</v>
      </c>
      <c r="J158" s="104">
        <v>13.5</v>
      </c>
      <c r="K158" s="105">
        <v>6.03</v>
      </c>
      <c r="L158" s="106">
        <v>10.4</v>
      </c>
      <c r="M158" s="105">
        <v>2.29</v>
      </c>
      <c r="N158" s="105">
        <v>0.1</v>
      </c>
      <c r="O158" s="105">
        <v>0</v>
      </c>
      <c r="P158" s="117">
        <f t="shared" si="11"/>
        <v>99.13000000000001</v>
      </c>
      <c r="Q158" s="104" t="s">
        <v>1273</v>
      </c>
      <c r="R158">
        <f t="shared" si="9"/>
        <v>1416.15</v>
      </c>
      <c r="S158">
        <f t="shared" si="10"/>
        <v>1E-3</v>
      </c>
    </row>
    <row r="159" spans="1:19" x14ac:dyDescent="0.3">
      <c r="A159" s="102" t="s">
        <v>1275</v>
      </c>
      <c r="B159" s="103">
        <v>0.64800000000000002</v>
      </c>
      <c r="C159" s="103">
        <v>0.316</v>
      </c>
      <c r="D159" s="104">
        <v>1134</v>
      </c>
      <c r="E159" s="104">
        <v>1</v>
      </c>
      <c r="F159" s="105">
        <v>3.636697012791636</v>
      </c>
      <c r="G159" s="106">
        <v>51.6</v>
      </c>
      <c r="H159" s="105">
        <v>2.14</v>
      </c>
      <c r="I159" s="106">
        <v>12.6</v>
      </c>
      <c r="J159" s="104">
        <v>13.6</v>
      </c>
      <c r="K159" s="105">
        <v>6.13</v>
      </c>
      <c r="L159" s="106">
        <v>10.4</v>
      </c>
      <c r="M159" s="105">
        <v>2.12</v>
      </c>
      <c r="N159" s="105">
        <v>0.13</v>
      </c>
      <c r="O159" s="105">
        <v>0</v>
      </c>
      <c r="P159" s="117">
        <f t="shared" si="11"/>
        <v>98.72</v>
      </c>
      <c r="Q159" s="104" t="s">
        <v>1273</v>
      </c>
      <c r="R159">
        <f t="shared" si="9"/>
        <v>1407.15</v>
      </c>
      <c r="S159">
        <f t="shared" si="10"/>
        <v>1E-3</v>
      </c>
    </row>
    <row r="160" spans="1:19" x14ac:dyDescent="0.3">
      <c r="A160" s="102" t="s">
        <v>1276</v>
      </c>
      <c r="B160" s="103">
        <v>0.65900000000000003</v>
      </c>
      <c r="C160" s="103">
        <v>0.308</v>
      </c>
      <c r="D160" s="104">
        <v>1128</v>
      </c>
      <c r="E160" s="104">
        <v>1</v>
      </c>
      <c r="F160" s="105">
        <v>3.7489776391820948</v>
      </c>
      <c r="G160" s="106">
        <v>51.9</v>
      </c>
      <c r="H160" s="105">
        <v>2.44</v>
      </c>
      <c r="I160" s="106">
        <v>12.4</v>
      </c>
      <c r="J160" s="104">
        <v>14.6</v>
      </c>
      <c r="K160" s="105">
        <v>5.23</v>
      </c>
      <c r="L160" s="105">
        <v>9.89</v>
      </c>
      <c r="M160" s="105">
        <v>2.42</v>
      </c>
      <c r="N160" s="105">
        <v>0.12</v>
      </c>
      <c r="O160" s="105">
        <v>0</v>
      </c>
      <c r="P160" s="117">
        <f t="shared" si="11"/>
        <v>99</v>
      </c>
      <c r="Q160" s="104" t="s">
        <v>1273</v>
      </c>
      <c r="R160">
        <f t="shared" si="9"/>
        <v>1401.15</v>
      </c>
      <c r="S160">
        <f t="shared" si="10"/>
        <v>1E-3</v>
      </c>
    </row>
    <row r="161" spans="1:19" x14ac:dyDescent="0.3">
      <c r="A161" s="102" t="s">
        <v>1277</v>
      </c>
      <c r="B161" s="103">
        <v>0.64</v>
      </c>
      <c r="C161" s="103">
        <v>0.32300000000000001</v>
      </c>
      <c r="D161" s="104">
        <v>1122</v>
      </c>
      <c r="E161" s="104">
        <v>1</v>
      </c>
      <c r="F161" s="105">
        <v>3.7744605899351673</v>
      </c>
      <c r="G161" s="106">
        <v>51.1</v>
      </c>
      <c r="H161" s="105">
        <v>2.5</v>
      </c>
      <c r="I161" s="106">
        <v>12.2</v>
      </c>
      <c r="J161" s="104">
        <v>15.1</v>
      </c>
      <c r="K161" s="105">
        <v>5.21</v>
      </c>
      <c r="L161" s="105">
        <v>9.9</v>
      </c>
      <c r="M161" s="105">
        <v>2.41</v>
      </c>
      <c r="N161" s="105">
        <v>0.16</v>
      </c>
      <c r="O161" s="105">
        <v>0</v>
      </c>
      <c r="P161" s="117">
        <f t="shared" si="11"/>
        <v>98.579999999999984</v>
      </c>
      <c r="Q161" s="104" t="s">
        <v>1273</v>
      </c>
      <c r="R161">
        <f t="shared" si="9"/>
        <v>1395.15</v>
      </c>
      <c r="S161">
        <f t="shared" si="10"/>
        <v>1E-3</v>
      </c>
    </row>
    <row r="162" spans="1:19" x14ac:dyDescent="0.3">
      <c r="A162" s="102" t="s">
        <v>1278</v>
      </c>
      <c r="B162" s="103">
        <v>0.69</v>
      </c>
      <c r="C162" s="103">
        <v>0.28699999999999998</v>
      </c>
      <c r="D162" s="104">
        <v>1145</v>
      </c>
      <c r="E162" s="104">
        <v>1</v>
      </c>
      <c r="F162" s="105">
        <v>3.4795162783717757</v>
      </c>
      <c r="G162" s="106">
        <v>51.7</v>
      </c>
      <c r="H162" s="105">
        <v>2.14</v>
      </c>
      <c r="I162" s="106">
        <v>12.4</v>
      </c>
      <c r="J162" s="104">
        <v>14.1</v>
      </c>
      <c r="K162" s="105">
        <v>6.75</v>
      </c>
      <c r="L162" s="106">
        <v>10.1</v>
      </c>
      <c r="M162" s="105">
        <v>2.3199999999999998</v>
      </c>
      <c r="N162" s="105">
        <v>0.11</v>
      </c>
      <c r="O162" s="105">
        <v>0</v>
      </c>
      <c r="P162" s="117">
        <f t="shared" si="11"/>
        <v>99.61999999999999</v>
      </c>
      <c r="Q162" s="104" t="s">
        <v>1273</v>
      </c>
      <c r="R162">
        <f t="shared" si="9"/>
        <v>1418.15</v>
      </c>
      <c r="S162">
        <f t="shared" si="10"/>
        <v>1E-3</v>
      </c>
    </row>
    <row r="163" spans="1:19" x14ac:dyDescent="0.3">
      <c r="A163" s="102" t="s">
        <v>1279</v>
      </c>
      <c r="B163" s="103">
        <v>0.66600000000000004</v>
      </c>
      <c r="C163" s="103">
        <v>0.29899999999999999</v>
      </c>
      <c r="D163" s="104">
        <v>1135</v>
      </c>
      <c r="E163" s="104">
        <v>1</v>
      </c>
      <c r="F163" s="105">
        <v>3.6039884068246337</v>
      </c>
      <c r="G163" s="106">
        <v>51</v>
      </c>
      <c r="H163" s="105">
        <v>2.2599999999999998</v>
      </c>
      <c r="I163" s="106">
        <v>12.2</v>
      </c>
      <c r="J163" s="104">
        <v>14.7</v>
      </c>
      <c r="K163" s="105">
        <v>5.95</v>
      </c>
      <c r="L163" s="105">
        <v>9.93</v>
      </c>
      <c r="M163" s="105">
        <v>2.2599999999999998</v>
      </c>
      <c r="N163" s="105">
        <v>0.14000000000000001</v>
      </c>
      <c r="O163" s="105">
        <v>0</v>
      </c>
      <c r="P163" s="117">
        <f t="shared" si="11"/>
        <v>98.44</v>
      </c>
      <c r="Q163" s="104" t="s">
        <v>1273</v>
      </c>
      <c r="R163">
        <f t="shared" si="9"/>
        <v>1408.15</v>
      </c>
      <c r="S163">
        <f t="shared" si="10"/>
        <v>1E-3</v>
      </c>
    </row>
    <row r="164" spans="1:19" x14ac:dyDescent="0.3">
      <c r="A164" s="102" t="s">
        <v>1280</v>
      </c>
      <c r="B164" s="103">
        <v>0.65100000000000002</v>
      </c>
      <c r="C164" s="103">
        <v>0.312</v>
      </c>
      <c r="D164" s="104">
        <v>1125</v>
      </c>
      <c r="E164" s="104">
        <v>1</v>
      </c>
      <c r="F164" s="105">
        <v>3.7242483523877832</v>
      </c>
      <c r="G164" s="106">
        <v>51.6</v>
      </c>
      <c r="H164" s="105">
        <v>2.46</v>
      </c>
      <c r="I164" s="106">
        <v>12</v>
      </c>
      <c r="J164" s="104">
        <v>15.6</v>
      </c>
      <c r="K164" s="105">
        <v>5.7</v>
      </c>
      <c r="L164" s="105">
        <v>9.7799999999999994</v>
      </c>
      <c r="M164" s="105">
        <v>2.2999999999999998</v>
      </c>
      <c r="N164" s="105">
        <v>0.1</v>
      </c>
      <c r="O164" s="105">
        <v>0</v>
      </c>
      <c r="P164" s="117">
        <f t="shared" si="11"/>
        <v>99.539999999999992</v>
      </c>
      <c r="Q164" s="104" t="s">
        <v>1273</v>
      </c>
      <c r="R164">
        <f t="shared" si="9"/>
        <v>1398.15</v>
      </c>
      <c r="S164">
        <f t="shared" si="10"/>
        <v>1E-3</v>
      </c>
    </row>
    <row r="165" spans="1:19" x14ac:dyDescent="0.3">
      <c r="A165" s="102" t="s">
        <v>1281</v>
      </c>
      <c r="B165" s="103">
        <v>0.71</v>
      </c>
      <c r="C165" s="103">
        <v>0.29000000000000004</v>
      </c>
      <c r="D165" s="104">
        <v>1174</v>
      </c>
      <c r="E165" s="104">
        <v>1</v>
      </c>
      <c r="F165" s="105">
        <v>3.1570586569707464</v>
      </c>
      <c r="G165" s="106">
        <v>49</v>
      </c>
      <c r="H165" s="105">
        <v>2.58</v>
      </c>
      <c r="I165" s="106">
        <v>15.3</v>
      </c>
      <c r="J165" s="104">
        <v>10.199999999999999</v>
      </c>
      <c r="K165" s="105">
        <v>6.5</v>
      </c>
      <c r="L165" s="106">
        <v>10.7</v>
      </c>
      <c r="M165" s="105">
        <v>3.3</v>
      </c>
      <c r="N165" s="105">
        <v>1.07</v>
      </c>
      <c r="O165" s="105">
        <v>0</v>
      </c>
      <c r="P165" s="117">
        <f t="shared" si="11"/>
        <v>98.649999999999991</v>
      </c>
      <c r="Q165" s="104" t="s">
        <v>1282</v>
      </c>
      <c r="R165">
        <f t="shared" si="9"/>
        <v>1447.15</v>
      </c>
      <c r="S165">
        <f t="shared" si="10"/>
        <v>1E-3</v>
      </c>
    </row>
    <row r="166" spans="1:19" x14ac:dyDescent="0.3">
      <c r="A166" s="104" t="s">
        <v>1283</v>
      </c>
      <c r="B166" s="105">
        <v>0.61499999999999999</v>
      </c>
      <c r="C166" s="105">
        <v>0.35299999999999998</v>
      </c>
      <c r="D166" s="104">
        <v>1149</v>
      </c>
      <c r="E166" s="104">
        <v>1</v>
      </c>
      <c r="F166" s="105">
        <v>1.269700692566361</v>
      </c>
      <c r="G166" s="106">
        <v>48.84</v>
      </c>
      <c r="H166" s="105">
        <v>1.75</v>
      </c>
      <c r="I166" s="106">
        <v>18.66</v>
      </c>
      <c r="J166" s="105">
        <v>9.3867353549896517</v>
      </c>
      <c r="K166" s="105">
        <v>3.44</v>
      </c>
      <c r="L166" s="105">
        <v>7.64</v>
      </c>
      <c r="M166" s="105">
        <v>6.06</v>
      </c>
      <c r="N166" s="105">
        <v>3.58</v>
      </c>
      <c r="O166" s="105">
        <v>0</v>
      </c>
      <c r="P166" s="117">
        <f t="shared" si="11"/>
        <v>99.356735354989652</v>
      </c>
      <c r="Q166" s="104" t="s">
        <v>1284</v>
      </c>
      <c r="R166">
        <f t="shared" si="9"/>
        <v>1422.15</v>
      </c>
      <c r="S166">
        <f t="shared" si="10"/>
        <v>1E-3</v>
      </c>
    </row>
    <row r="167" spans="1:19" x14ac:dyDescent="0.3">
      <c r="A167" s="104" t="s">
        <v>1285</v>
      </c>
      <c r="B167" s="105">
        <v>0.68600000000000005</v>
      </c>
      <c r="C167" s="105">
        <v>0.28000000000000003</v>
      </c>
      <c r="D167" s="104">
        <v>1203</v>
      </c>
      <c r="E167" s="104">
        <v>1</v>
      </c>
      <c r="F167" s="105">
        <v>1.3816600425541432</v>
      </c>
      <c r="G167" s="106">
        <v>48.16</v>
      </c>
      <c r="H167" s="105">
        <v>3.58</v>
      </c>
      <c r="I167" s="106">
        <v>16.420000000000002</v>
      </c>
      <c r="J167" s="106">
        <v>10.613746063169261</v>
      </c>
      <c r="K167" s="105">
        <v>6.12</v>
      </c>
      <c r="L167" s="105">
        <v>9.94</v>
      </c>
      <c r="M167" s="105">
        <v>3.58</v>
      </c>
      <c r="N167" s="105">
        <v>1.43</v>
      </c>
      <c r="O167" s="105">
        <v>0</v>
      </c>
      <c r="P167" s="117">
        <f t="shared" si="11"/>
        <v>99.843746063169263</v>
      </c>
      <c r="Q167" s="104" t="s">
        <v>1284</v>
      </c>
      <c r="R167">
        <f t="shared" si="9"/>
        <v>1476.15</v>
      </c>
      <c r="S167">
        <f t="shared" si="10"/>
        <v>1E-3</v>
      </c>
    </row>
    <row r="168" spans="1:19" x14ac:dyDescent="0.3">
      <c r="A168" s="104" t="s">
        <v>1286</v>
      </c>
      <c r="B168" s="105">
        <v>0.66200000000000003</v>
      </c>
      <c r="C168" s="105">
        <v>0.308</v>
      </c>
      <c r="D168" s="104">
        <v>1203</v>
      </c>
      <c r="E168" s="104">
        <v>1</v>
      </c>
      <c r="F168" s="105">
        <v>1.419743029357694</v>
      </c>
      <c r="G168" s="106">
        <v>49.08</v>
      </c>
      <c r="H168" s="105">
        <v>2.38</v>
      </c>
      <c r="I168" s="106">
        <v>16.91</v>
      </c>
      <c r="J168" s="106">
        <v>10.872744533429316</v>
      </c>
      <c r="K168" s="105">
        <v>5.61</v>
      </c>
      <c r="L168" s="105">
        <v>9.0399999999999991</v>
      </c>
      <c r="M168" s="105">
        <v>3.69</v>
      </c>
      <c r="N168" s="105">
        <v>1.76</v>
      </c>
      <c r="O168" s="105">
        <v>0</v>
      </c>
      <c r="P168" s="117">
        <f t="shared" si="11"/>
        <v>99.342744533429325</v>
      </c>
      <c r="Q168" s="104" t="s">
        <v>1284</v>
      </c>
      <c r="R168">
        <f t="shared" si="9"/>
        <v>1476.15</v>
      </c>
      <c r="S168">
        <f t="shared" si="10"/>
        <v>1E-3</v>
      </c>
    </row>
    <row r="169" spans="1:19" x14ac:dyDescent="0.3">
      <c r="A169" s="104" t="s">
        <v>1287</v>
      </c>
      <c r="B169" s="105">
        <v>0.58799999999999997</v>
      </c>
      <c r="C169" s="105">
        <v>0.376</v>
      </c>
      <c r="D169" s="104">
        <v>1176</v>
      </c>
      <c r="E169" s="104">
        <v>1</v>
      </c>
      <c r="F169" s="105">
        <v>1.4865827993850285</v>
      </c>
      <c r="G169" s="106">
        <v>49.27</v>
      </c>
      <c r="H169" s="105">
        <v>2.7</v>
      </c>
      <c r="I169" s="106">
        <v>15.7</v>
      </c>
      <c r="J169" s="106">
        <v>10.07275983082876</v>
      </c>
      <c r="K169" s="105">
        <v>5.48</v>
      </c>
      <c r="L169" s="105">
        <v>9.41</v>
      </c>
      <c r="M169" s="105">
        <v>4.2699999999999996</v>
      </c>
      <c r="N169" s="105">
        <v>1.85</v>
      </c>
      <c r="O169" s="105">
        <v>0</v>
      </c>
      <c r="P169" s="117">
        <f t="shared" si="11"/>
        <v>98.752759830828751</v>
      </c>
      <c r="Q169" s="104" t="s">
        <v>1284</v>
      </c>
      <c r="R169">
        <f t="shared" si="9"/>
        <v>1449.15</v>
      </c>
      <c r="S169">
        <f t="shared" si="10"/>
        <v>1E-3</v>
      </c>
    </row>
    <row r="170" spans="1:19" x14ac:dyDescent="0.3">
      <c r="A170" s="104" t="s">
        <v>1288</v>
      </c>
      <c r="B170" s="105">
        <v>0.52100000000000002</v>
      </c>
      <c r="C170" s="105">
        <v>0.46600000000000003</v>
      </c>
      <c r="D170" s="104">
        <v>1145</v>
      </c>
      <c r="E170" s="104">
        <v>1</v>
      </c>
      <c r="F170" s="105">
        <v>1.2292378085457998</v>
      </c>
      <c r="G170" s="106">
        <v>54.87</v>
      </c>
      <c r="H170" s="105">
        <v>3.54</v>
      </c>
      <c r="I170" s="106">
        <v>14.09</v>
      </c>
      <c r="J170" s="105">
        <v>9.8317277062899322</v>
      </c>
      <c r="K170" s="105">
        <v>4</v>
      </c>
      <c r="L170" s="105">
        <v>7.2</v>
      </c>
      <c r="M170" s="105">
        <v>4.5</v>
      </c>
      <c r="N170" s="105">
        <v>1.59</v>
      </c>
      <c r="O170" s="105">
        <v>0</v>
      </c>
      <c r="P170" s="117">
        <f t="shared" si="11"/>
        <v>99.621727706289946</v>
      </c>
      <c r="Q170" s="104" t="s">
        <v>1284</v>
      </c>
      <c r="R170">
        <f t="shared" si="9"/>
        <v>1418.15</v>
      </c>
      <c r="S170">
        <f t="shared" si="10"/>
        <v>1E-3</v>
      </c>
    </row>
    <row r="171" spans="1:19" x14ac:dyDescent="0.3">
      <c r="A171" s="104" t="s">
        <v>1289</v>
      </c>
      <c r="B171" s="105">
        <v>0.78400000000000003</v>
      </c>
      <c r="C171" s="105">
        <v>0.20399999999999999</v>
      </c>
      <c r="D171" s="104">
        <v>1235</v>
      </c>
      <c r="E171" s="104">
        <v>1</v>
      </c>
      <c r="F171" s="105">
        <v>1.5835645555986995</v>
      </c>
      <c r="G171" s="106">
        <v>49.84</v>
      </c>
      <c r="H171" s="105">
        <v>0.93</v>
      </c>
      <c r="I171" s="106">
        <v>15.85</v>
      </c>
      <c r="J171" s="105">
        <v>9.5767965445874204</v>
      </c>
      <c r="K171" s="105">
        <v>8.6</v>
      </c>
      <c r="L171" s="106">
        <v>12.72</v>
      </c>
      <c r="M171" s="105">
        <v>2.14</v>
      </c>
      <c r="N171" s="105">
        <v>0.31</v>
      </c>
      <c r="O171" s="105">
        <v>0</v>
      </c>
      <c r="P171" s="117">
        <f t="shared" si="11"/>
        <v>99.966796544587424</v>
      </c>
      <c r="Q171" s="104" t="s">
        <v>1284</v>
      </c>
      <c r="R171">
        <f t="shared" si="9"/>
        <v>1508.15</v>
      </c>
      <c r="S171">
        <f t="shared" si="10"/>
        <v>1E-3</v>
      </c>
    </row>
    <row r="172" spans="1:19" x14ac:dyDescent="0.3">
      <c r="A172" s="104" t="s">
        <v>1290</v>
      </c>
      <c r="B172" s="105">
        <v>0.59899999999999998</v>
      </c>
      <c r="C172" s="105">
        <v>0.36599999999999999</v>
      </c>
      <c r="D172" s="104">
        <v>1203</v>
      </c>
      <c r="E172" s="104">
        <v>1</v>
      </c>
      <c r="F172" s="105">
        <v>1.7018836359324157</v>
      </c>
      <c r="G172" s="106">
        <v>57.25</v>
      </c>
      <c r="H172" s="105">
        <v>0.78</v>
      </c>
      <c r="I172" s="106">
        <v>16.8</v>
      </c>
      <c r="J172" s="105">
        <v>6.9198317286061366</v>
      </c>
      <c r="K172" s="105">
        <v>5.31</v>
      </c>
      <c r="L172" s="105">
        <v>7.36</v>
      </c>
      <c r="M172" s="105">
        <v>4.07</v>
      </c>
      <c r="N172" s="105">
        <v>1.1299999999999999</v>
      </c>
      <c r="O172" s="105">
        <v>0</v>
      </c>
      <c r="P172" s="117">
        <f t="shared" si="11"/>
        <v>99.61983172860613</v>
      </c>
      <c r="Q172" s="104" t="s">
        <v>1284</v>
      </c>
      <c r="R172">
        <f t="shared" si="9"/>
        <v>1476.15</v>
      </c>
      <c r="S172">
        <f t="shared" si="10"/>
        <v>1E-3</v>
      </c>
    </row>
    <row r="173" spans="1:19" x14ac:dyDescent="0.3">
      <c r="A173" s="122" t="s">
        <v>1291</v>
      </c>
      <c r="B173" s="103">
        <v>0.68</v>
      </c>
      <c r="C173" s="103">
        <v>0.29799999999999999</v>
      </c>
      <c r="D173" s="104">
        <v>1179</v>
      </c>
      <c r="E173" s="104">
        <v>1</v>
      </c>
      <c r="F173" s="105">
        <v>3.2397658694947578</v>
      </c>
      <c r="G173" s="106">
        <v>49.3</v>
      </c>
      <c r="H173" s="105">
        <v>2.5499999999999998</v>
      </c>
      <c r="I173" s="106">
        <v>14.9</v>
      </c>
      <c r="J173" s="106">
        <v>13.730409999999999</v>
      </c>
      <c r="K173" s="105">
        <v>5.71</v>
      </c>
      <c r="L173" s="105">
        <v>9.14</v>
      </c>
      <c r="M173" s="105">
        <v>2.65</v>
      </c>
      <c r="N173" s="105">
        <v>0.68</v>
      </c>
      <c r="O173" s="105">
        <v>0</v>
      </c>
      <c r="P173" s="117">
        <f t="shared" si="11"/>
        <v>98.660410000000013</v>
      </c>
      <c r="Q173" s="104" t="s">
        <v>1292</v>
      </c>
      <c r="R173">
        <f t="shared" si="9"/>
        <v>1452.15</v>
      </c>
      <c r="S173">
        <f t="shared" si="10"/>
        <v>1E-3</v>
      </c>
    </row>
    <row r="174" spans="1:19" x14ac:dyDescent="0.3">
      <c r="A174" s="102" t="s">
        <v>1293</v>
      </c>
      <c r="B174" s="103">
        <v>0.65300000000000002</v>
      </c>
      <c r="C174" s="103">
        <v>0.33600000000000002</v>
      </c>
      <c r="D174" s="104">
        <v>1157</v>
      </c>
      <c r="E174" s="104">
        <v>1</v>
      </c>
      <c r="F174" s="105">
        <v>3.4467743690347037</v>
      </c>
      <c r="G174" s="106">
        <v>48.9</v>
      </c>
      <c r="H174" s="105">
        <v>2.62</v>
      </c>
      <c r="I174" s="106">
        <v>13.9</v>
      </c>
      <c r="J174" s="106">
        <v>14.34295</v>
      </c>
      <c r="K174" s="105">
        <v>5.54</v>
      </c>
      <c r="L174" s="105">
        <v>9.1</v>
      </c>
      <c r="M174" s="105">
        <v>3.04</v>
      </c>
      <c r="N174" s="105">
        <v>0.78</v>
      </c>
      <c r="O174" s="105">
        <v>0</v>
      </c>
      <c r="P174" s="117">
        <f t="shared" si="11"/>
        <v>98.222950000000012</v>
      </c>
      <c r="Q174" s="104" t="s">
        <v>1292</v>
      </c>
      <c r="R174">
        <f t="shared" si="9"/>
        <v>1430.15</v>
      </c>
      <c r="S174">
        <f t="shared" si="10"/>
        <v>1E-3</v>
      </c>
    </row>
    <row r="175" spans="1:19" x14ac:dyDescent="0.3">
      <c r="A175" s="102" t="s">
        <v>1294</v>
      </c>
      <c r="B175" s="103">
        <v>0.59399999999999997</v>
      </c>
      <c r="C175" s="103">
        <v>0.39</v>
      </c>
      <c r="D175" s="104">
        <v>1150</v>
      </c>
      <c r="E175" s="104">
        <v>1</v>
      </c>
      <c r="F175" s="105">
        <v>3.5524820055434443</v>
      </c>
      <c r="G175" s="106">
        <v>48</v>
      </c>
      <c r="H175" s="105">
        <v>4.03</v>
      </c>
      <c r="I175" s="106">
        <v>13.8</v>
      </c>
      <c r="J175" s="106">
        <v>17.447279999999999</v>
      </c>
      <c r="K175" s="105">
        <v>4.3</v>
      </c>
      <c r="L175" s="105">
        <v>7.51</v>
      </c>
      <c r="M175" s="105">
        <v>3.06</v>
      </c>
      <c r="N175" s="105">
        <v>1.2</v>
      </c>
      <c r="O175" s="105">
        <v>0</v>
      </c>
      <c r="P175" s="117">
        <f t="shared" si="11"/>
        <v>99.347279999999998</v>
      </c>
      <c r="Q175" s="104" t="s">
        <v>1292</v>
      </c>
      <c r="R175">
        <f t="shared" si="9"/>
        <v>1423.15</v>
      </c>
      <c r="S175">
        <f t="shared" si="10"/>
        <v>1E-3</v>
      </c>
    </row>
    <row r="176" spans="1:19" x14ac:dyDescent="0.3">
      <c r="A176" s="102" t="s">
        <v>1295</v>
      </c>
      <c r="B176" s="103">
        <v>0.57899999999999996</v>
      </c>
      <c r="C176" s="103">
        <v>0.42100000000000004</v>
      </c>
      <c r="D176" s="104">
        <v>1154</v>
      </c>
      <c r="E176" s="104">
        <v>1</v>
      </c>
      <c r="F176" s="105">
        <v>3.2474060764654289</v>
      </c>
      <c r="G176" s="106">
        <v>47.52</v>
      </c>
      <c r="H176" s="105">
        <v>2.96</v>
      </c>
      <c r="I176" s="106">
        <v>13.33</v>
      </c>
      <c r="J176" s="106">
        <v>15.41</v>
      </c>
      <c r="K176" s="105">
        <v>5.97</v>
      </c>
      <c r="L176" s="106">
        <v>10.44</v>
      </c>
      <c r="M176" s="105">
        <v>2.52</v>
      </c>
      <c r="N176" s="105">
        <v>0.43</v>
      </c>
      <c r="O176" s="105">
        <v>0</v>
      </c>
      <c r="P176" s="117">
        <f t="shared" si="11"/>
        <v>98.58</v>
      </c>
      <c r="Q176" s="104" t="s">
        <v>1295</v>
      </c>
      <c r="R176">
        <f t="shared" si="9"/>
        <v>1427.15</v>
      </c>
      <c r="S176">
        <f t="shared" si="10"/>
        <v>1E-3</v>
      </c>
    </row>
    <row r="177" spans="1:19" x14ac:dyDescent="0.3">
      <c r="A177" s="102" t="s">
        <v>1295</v>
      </c>
      <c r="B177" s="103">
        <v>0.61299999999999999</v>
      </c>
      <c r="C177" s="103">
        <v>0.38700000000000001</v>
      </c>
      <c r="D177" s="104">
        <v>1106</v>
      </c>
      <c r="E177" s="104">
        <v>1</v>
      </c>
      <c r="F177" s="105">
        <v>4.0021623942979954</v>
      </c>
      <c r="G177" s="106">
        <v>48.45</v>
      </c>
      <c r="H177" s="105">
        <v>5.17</v>
      </c>
      <c r="I177" s="106">
        <v>11.33</v>
      </c>
      <c r="J177" s="106">
        <v>16.91</v>
      </c>
      <c r="K177" s="105">
        <v>4.49</v>
      </c>
      <c r="L177" s="105">
        <v>9.02</v>
      </c>
      <c r="M177" s="105">
        <v>2.5499999999999998</v>
      </c>
      <c r="N177" s="105">
        <v>0.67</v>
      </c>
      <c r="O177" s="105">
        <v>0</v>
      </c>
      <c r="P177" s="117">
        <f t="shared" si="11"/>
        <v>98.589999999999989</v>
      </c>
      <c r="Q177" s="104" t="s">
        <v>1295</v>
      </c>
      <c r="R177">
        <f t="shared" si="9"/>
        <v>1379.15</v>
      </c>
      <c r="S177">
        <f t="shared" si="10"/>
        <v>1E-3</v>
      </c>
    </row>
    <row r="178" spans="1:19" x14ac:dyDescent="0.3">
      <c r="A178" s="102" t="s">
        <v>1295</v>
      </c>
      <c r="B178" s="103">
        <v>0.60899999999999999</v>
      </c>
      <c r="C178" s="103">
        <v>0.39100000000000001</v>
      </c>
      <c r="D178" s="104">
        <v>1144</v>
      </c>
      <c r="E178" s="104">
        <v>1</v>
      </c>
      <c r="F178" s="105">
        <v>3.3578067804966429</v>
      </c>
      <c r="G178" s="106">
        <v>47.68</v>
      </c>
      <c r="H178" s="105">
        <v>3.1</v>
      </c>
      <c r="I178" s="106">
        <v>12.94</v>
      </c>
      <c r="J178" s="106">
        <v>15.87</v>
      </c>
      <c r="K178" s="105">
        <v>5.81</v>
      </c>
      <c r="L178" s="106">
        <v>10.44</v>
      </c>
      <c r="M178" s="105">
        <v>2.37</v>
      </c>
      <c r="N178" s="105">
        <v>0.45</v>
      </c>
      <c r="O178" s="105">
        <v>0</v>
      </c>
      <c r="P178" s="117">
        <f t="shared" si="11"/>
        <v>98.660000000000011</v>
      </c>
      <c r="Q178" s="104" t="s">
        <v>1295</v>
      </c>
      <c r="R178">
        <f t="shared" si="9"/>
        <v>1417.15</v>
      </c>
      <c r="S178">
        <f t="shared" si="10"/>
        <v>1E-3</v>
      </c>
    </row>
    <row r="179" spans="1:19" x14ac:dyDescent="0.3">
      <c r="A179" s="102" t="s">
        <v>1295</v>
      </c>
      <c r="B179" s="103">
        <v>0.60099999999999998</v>
      </c>
      <c r="C179" s="103">
        <v>0.39900000000000002</v>
      </c>
      <c r="D179" s="104">
        <v>1126</v>
      </c>
      <c r="E179" s="104">
        <v>1</v>
      </c>
      <c r="F179" s="105">
        <v>3.6973090954310184</v>
      </c>
      <c r="G179" s="106">
        <v>48.15</v>
      </c>
      <c r="H179" s="105">
        <v>4.71</v>
      </c>
      <c r="I179" s="106">
        <v>12.11</v>
      </c>
      <c r="J179" s="106">
        <v>16.2</v>
      </c>
      <c r="K179" s="105">
        <v>5.05</v>
      </c>
      <c r="L179" s="105">
        <v>9.36</v>
      </c>
      <c r="M179" s="105">
        <v>2.61</v>
      </c>
      <c r="N179" s="105">
        <v>0.56999999999999995</v>
      </c>
      <c r="O179" s="105">
        <v>0</v>
      </c>
      <c r="P179" s="117">
        <f t="shared" si="11"/>
        <v>98.759999999999991</v>
      </c>
      <c r="Q179" s="104" t="s">
        <v>1295</v>
      </c>
      <c r="R179">
        <f t="shared" si="9"/>
        <v>1399.15</v>
      </c>
      <c r="S179">
        <f t="shared" si="10"/>
        <v>1E-3</v>
      </c>
    </row>
    <row r="180" spans="1:19" x14ac:dyDescent="0.3">
      <c r="A180" s="102" t="s">
        <v>1295</v>
      </c>
      <c r="B180" s="103">
        <v>0.61899999999999999</v>
      </c>
      <c r="C180" s="103">
        <v>0.38100000000000001</v>
      </c>
      <c r="D180" s="104">
        <v>1117</v>
      </c>
      <c r="E180" s="104">
        <v>1</v>
      </c>
      <c r="F180" s="105">
        <v>3.8179690978223801</v>
      </c>
      <c r="G180" s="106">
        <v>48.18</v>
      </c>
      <c r="H180" s="105">
        <v>5.2</v>
      </c>
      <c r="I180" s="106">
        <v>11.56</v>
      </c>
      <c r="J180" s="106">
        <v>16.64</v>
      </c>
      <c r="K180" s="105">
        <v>4.78</v>
      </c>
      <c r="L180" s="105">
        <v>9.4</v>
      </c>
      <c r="M180" s="105">
        <v>2.54</v>
      </c>
      <c r="N180" s="105">
        <v>0.57999999999999996</v>
      </c>
      <c r="O180" s="105">
        <v>0</v>
      </c>
      <c r="P180" s="117">
        <f t="shared" si="11"/>
        <v>98.88000000000001</v>
      </c>
      <c r="Q180" s="104" t="s">
        <v>1295</v>
      </c>
      <c r="R180">
        <f t="shared" si="9"/>
        <v>1390.15</v>
      </c>
      <c r="S180">
        <f t="shared" si="10"/>
        <v>1E-3</v>
      </c>
    </row>
    <row r="181" spans="1:19" x14ac:dyDescent="0.3">
      <c r="A181" s="102" t="s">
        <v>1295</v>
      </c>
      <c r="B181" s="103">
        <v>0.624</v>
      </c>
      <c r="C181" s="103">
        <v>0.376</v>
      </c>
      <c r="D181" s="104">
        <v>1135</v>
      </c>
      <c r="E181" s="104">
        <v>1</v>
      </c>
      <c r="F181" s="105">
        <v>3.5805584563202193</v>
      </c>
      <c r="G181" s="106">
        <v>48.13</v>
      </c>
      <c r="H181" s="105">
        <v>4.42</v>
      </c>
      <c r="I181" s="106">
        <v>12.58</v>
      </c>
      <c r="J181" s="106">
        <v>15.81</v>
      </c>
      <c r="K181" s="105">
        <v>5.41</v>
      </c>
      <c r="L181" s="105">
        <v>9.4</v>
      </c>
      <c r="M181" s="105">
        <v>2.59</v>
      </c>
      <c r="N181" s="105">
        <v>0.54</v>
      </c>
      <c r="O181" s="105">
        <v>0</v>
      </c>
      <c r="P181" s="117">
        <f t="shared" si="11"/>
        <v>98.880000000000024</v>
      </c>
      <c r="Q181" s="104" t="s">
        <v>1295</v>
      </c>
      <c r="R181">
        <f t="shared" si="9"/>
        <v>1408.15</v>
      </c>
      <c r="S181">
        <f t="shared" si="10"/>
        <v>1E-3</v>
      </c>
    </row>
    <row r="182" spans="1:19" x14ac:dyDescent="0.3">
      <c r="A182" s="102" t="s">
        <v>1295</v>
      </c>
      <c r="B182" s="103">
        <v>0.69599999999999995</v>
      </c>
      <c r="C182" s="103">
        <v>0.30400000000000005</v>
      </c>
      <c r="D182" s="104">
        <v>1163</v>
      </c>
      <c r="E182" s="104">
        <v>1</v>
      </c>
      <c r="F182" s="105">
        <v>3.1348614676435744</v>
      </c>
      <c r="G182" s="106">
        <v>48.57</v>
      </c>
      <c r="H182" s="105">
        <v>2.41</v>
      </c>
      <c r="I182" s="106">
        <v>13.51</v>
      </c>
      <c r="J182" s="106">
        <v>14</v>
      </c>
      <c r="K182" s="105">
        <v>6.39</v>
      </c>
      <c r="L182" s="106">
        <v>11.52</v>
      </c>
      <c r="M182" s="105">
        <v>1.92</v>
      </c>
      <c r="N182" s="105">
        <v>0.81</v>
      </c>
      <c r="O182" s="105">
        <v>0</v>
      </c>
      <c r="P182" s="117">
        <f t="shared" si="11"/>
        <v>99.13000000000001</v>
      </c>
      <c r="Q182" s="104" t="s">
        <v>1295</v>
      </c>
      <c r="R182">
        <f t="shared" si="9"/>
        <v>1436.15</v>
      </c>
      <c r="S182">
        <f t="shared" si="10"/>
        <v>1E-3</v>
      </c>
    </row>
    <row r="183" spans="1:19" x14ac:dyDescent="0.3">
      <c r="A183" s="102" t="s">
        <v>1295</v>
      </c>
      <c r="B183" s="103">
        <v>0.73</v>
      </c>
      <c r="C183" s="103">
        <v>0.27</v>
      </c>
      <c r="D183" s="104">
        <v>1173</v>
      </c>
      <c r="E183" s="104">
        <v>1</v>
      </c>
      <c r="F183" s="105">
        <v>3.0072051386241991</v>
      </c>
      <c r="G183" s="106">
        <v>48.49</v>
      </c>
      <c r="H183" s="105">
        <v>2.3199999999999998</v>
      </c>
      <c r="I183" s="106">
        <v>13.62</v>
      </c>
      <c r="J183" s="106">
        <v>13.81</v>
      </c>
      <c r="K183" s="105">
        <v>6.78</v>
      </c>
      <c r="L183" s="106">
        <v>11.59</v>
      </c>
      <c r="M183" s="105">
        <v>2.25</v>
      </c>
      <c r="N183" s="105">
        <v>0.37</v>
      </c>
      <c r="O183" s="105">
        <v>0</v>
      </c>
      <c r="P183" s="117">
        <f t="shared" si="11"/>
        <v>99.230000000000018</v>
      </c>
      <c r="Q183" s="104" t="s">
        <v>1295</v>
      </c>
      <c r="R183">
        <f t="shared" si="9"/>
        <v>1446.15</v>
      </c>
      <c r="S183">
        <f t="shared" si="10"/>
        <v>1E-3</v>
      </c>
    </row>
    <row r="184" spans="1:19" x14ac:dyDescent="0.3">
      <c r="A184" s="102" t="s">
        <v>1295</v>
      </c>
      <c r="B184" s="103">
        <v>0.70200000000000007</v>
      </c>
      <c r="C184" s="103">
        <v>0.29799999999999993</v>
      </c>
      <c r="D184" s="104">
        <v>1173</v>
      </c>
      <c r="E184" s="104">
        <v>1</v>
      </c>
      <c r="F184" s="105">
        <v>3.0113762337653598</v>
      </c>
      <c r="G184" s="106">
        <v>48.49</v>
      </c>
      <c r="H184" s="105">
        <v>2.33</v>
      </c>
      <c r="I184" s="106">
        <v>13.72</v>
      </c>
      <c r="J184" s="106">
        <v>13.71</v>
      </c>
      <c r="K184" s="105">
        <v>6.65</v>
      </c>
      <c r="L184" s="106">
        <v>11.74</v>
      </c>
      <c r="M184" s="105">
        <v>1.92</v>
      </c>
      <c r="N184" s="105">
        <v>0.75</v>
      </c>
      <c r="O184" s="105">
        <v>0</v>
      </c>
      <c r="P184" s="117">
        <f t="shared" si="11"/>
        <v>99.31</v>
      </c>
      <c r="Q184" s="104" t="s">
        <v>1295</v>
      </c>
      <c r="R184">
        <f t="shared" si="9"/>
        <v>1446.15</v>
      </c>
      <c r="S184">
        <f t="shared" si="10"/>
        <v>1E-3</v>
      </c>
    </row>
    <row r="185" spans="1:19" x14ac:dyDescent="0.3">
      <c r="A185" s="102" t="s">
        <v>1295</v>
      </c>
      <c r="B185" s="103">
        <v>0.59899999999999998</v>
      </c>
      <c r="C185" s="103">
        <v>0.40100000000000002</v>
      </c>
      <c r="D185" s="104">
        <v>1163</v>
      </c>
      <c r="E185" s="104">
        <v>1</v>
      </c>
      <c r="F185" s="105">
        <v>3.1748422620504644</v>
      </c>
      <c r="G185" s="106">
        <v>47.69</v>
      </c>
      <c r="H185" s="105">
        <v>2.99</v>
      </c>
      <c r="I185" s="106">
        <v>13.98</v>
      </c>
      <c r="J185" s="106">
        <v>15.3</v>
      </c>
      <c r="K185" s="105">
        <v>6.14</v>
      </c>
      <c r="L185" s="106">
        <v>10.38</v>
      </c>
      <c r="M185" s="105">
        <v>2.4300000000000002</v>
      </c>
      <c r="N185" s="105">
        <v>0.44</v>
      </c>
      <c r="O185" s="105">
        <v>0</v>
      </c>
      <c r="P185" s="117">
        <f t="shared" si="11"/>
        <v>99.35</v>
      </c>
      <c r="Q185" s="104" t="s">
        <v>1295</v>
      </c>
      <c r="R185">
        <f t="shared" si="9"/>
        <v>1436.15</v>
      </c>
      <c r="S185">
        <f t="shared" si="10"/>
        <v>1E-3</v>
      </c>
    </row>
    <row r="186" spans="1:19" x14ac:dyDescent="0.3">
      <c r="A186" s="102" t="s">
        <v>1295</v>
      </c>
      <c r="B186" s="103">
        <v>0.66500000000000004</v>
      </c>
      <c r="C186" s="103">
        <v>0.33499999999999996</v>
      </c>
      <c r="D186" s="104">
        <v>1138</v>
      </c>
      <c r="E186" s="104">
        <v>1</v>
      </c>
      <c r="F186" s="105">
        <v>3.4945532112886819</v>
      </c>
      <c r="G186" s="106">
        <v>48.6</v>
      </c>
      <c r="H186" s="105">
        <v>4.3899999999999997</v>
      </c>
      <c r="I186" s="106">
        <v>12.01</v>
      </c>
      <c r="J186" s="106">
        <v>16.87</v>
      </c>
      <c r="K186" s="105">
        <v>5.08</v>
      </c>
      <c r="L186" s="105">
        <v>9.76</v>
      </c>
      <c r="M186" s="105">
        <v>2.48</v>
      </c>
      <c r="N186" s="105">
        <v>0.59</v>
      </c>
      <c r="O186" s="105">
        <v>0</v>
      </c>
      <c r="P186" s="117">
        <f t="shared" si="11"/>
        <v>99.780000000000015</v>
      </c>
      <c r="Q186" s="104" t="s">
        <v>1295</v>
      </c>
      <c r="R186">
        <f t="shared" si="9"/>
        <v>1411.15</v>
      </c>
      <c r="S186">
        <f t="shared" si="10"/>
        <v>1E-3</v>
      </c>
    </row>
    <row r="187" spans="1:19" x14ac:dyDescent="0.3">
      <c r="A187" s="102" t="s">
        <v>1295</v>
      </c>
      <c r="B187" s="103">
        <v>0.745</v>
      </c>
      <c r="C187" s="103">
        <v>0.255</v>
      </c>
      <c r="D187" s="104">
        <v>1201</v>
      </c>
      <c r="E187" s="104">
        <v>1</v>
      </c>
      <c r="F187" s="105">
        <v>2.7209627917749355</v>
      </c>
      <c r="G187" s="106">
        <v>48.94</v>
      </c>
      <c r="H187" s="105">
        <v>2</v>
      </c>
      <c r="I187" s="106">
        <v>14.43</v>
      </c>
      <c r="J187" s="106">
        <v>12.5</v>
      </c>
      <c r="K187" s="105">
        <v>7.58</v>
      </c>
      <c r="L187" s="106">
        <v>12.17</v>
      </c>
      <c r="M187" s="105">
        <v>2.06</v>
      </c>
      <c r="N187" s="105">
        <v>0.27</v>
      </c>
      <c r="O187" s="105">
        <v>0</v>
      </c>
      <c r="P187" s="117">
        <f t="shared" si="11"/>
        <v>99.95</v>
      </c>
      <c r="Q187" s="104" t="s">
        <v>1295</v>
      </c>
      <c r="R187">
        <f t="shared" si="9"/>
        <v>1474.15</v>
      </c>
      <c r="S187">
        <f t="shared" si="10"/>
        <v>1E-3</v>
      </c>
    </row>
    <row r="188" spans="1:19" x14ac:dyDescent="0.3">
      <c r="A188" s="102" t="s">
        <v>1295</v>
      </c>
      <c r="B188" s="103">
        <v>0.71799999999999997</v>
      </c>
      <c r="C188" s="103">
        <v>0.28200000000000003</v>
      </c>
      <c r="D188" s="104">
        <v>1201</v>
      </c>
      <c r="E188" s="104">
        <v>1</v>
      </c>
      <c r="F188" s="105">
        <v>2.7354633679672986</v>
      </c>
      <c r="G188" s="106">
        <v>49.88</v>
      </c>
      <c r="H188" s="105">
        <v>1.69</v>
      </c>
      <c r="I188" s="106">
        <v>14.57</v>
      </c>
      <c r="J188" s="106">
        <v>10.89</v>
      </c>
      <c r="K188" s="105">
        <v>7.99</v>
      </c>
      <c r="L188" s="106">
        <v>12.64</v>
      </c>
      <c r="M188" s="105">
        <v>2.2400000000000002</v>
      </c>
      <c r="N188" s="105">
        <v>0.25</v>
      </c>
      <c r="O188" s="105">
        <v>0</v>
      </c>
      <c r="P188" s="117">
        <f t="shared" si="11"/>
        <v>100.14999999999999</v>
      </c>
      <c r="Q188" s="104" t="s">
        <v>1295</v>
      </c>
      <c r="R188">
        <f t="shared" si="9"/>
        <v>1474.15</v>
      </c>
      <c r="S188">
        <f t="shared" si="10"/>
        <v>1E-3</v>
      </c>
    </row>
    <row r="189" spans="1:19" x14ac:dyDescent="0.3">
      <c r="A189" s="102" t="s">
        <v>1296</v>
      </c>
      <c r="B189" s="105">
        <v>0.50700000000000001</v>
      </c>
      <c r="C189" s="105">
        <v>0.48</v>
      </c>
      <c r="D189" s="104">
        <v>1072</v>
      </c>
      <c r="E189" s="104">
        <v>1</v>
      </c>
      <c r="F189" s="105">
        <v>4.3594750151570834</v>
      </c>
      <c r="G189" s="106">
        <v>47.56</v>
      </c>
      <c r="H189" s="105">
        <v>4.72</v>
      </c>
      <c r="I189" s="106">
        <v>9.61</v>
      </c>
      <c r="J189" s="106">
        <v>16.29</v>
      </c>
      <c r="K189" s="105">
        <v>4.2300000000000004</v>
      </c>
      <c r="L189" s="106">
        <v>9.73</v>
      </c>
      <c r="M189" s="105">
        <v>2.4500000000000002</v>
      </c>
      <c r="N189" s="105">
        <v>0.65</v>
      </c>
      <c r="O189" s="105">
        <v>0</v>
      </c>
      <c r="P189" s="117">
        <f t="shared" si="11"/>
        <v>95.240000000000023</v>
      </c>
      <c r="Q189" s="104" t="s">
        <v>1297</v>
      </c>
      <c r="R189">
        <f t="shared" si="9"/>
        <v>1345.15</v>
      </c>
      <c r="S189">
        <f t="shared" si="10"/>
        <v>1E-3</v>
      </c>
    </row>
    <row r="190" spans="1:19" x14ac:dyDescent="0.3">
      <c r="A190" s="123" t="s">
        <v>1298</v>
      </c>
      <c r="B190" s="109">
        <v>0.70599999999999996</v>
      </c>
      <c r="C190" s="109">
        <f>1-B190</f>
        <v>0.29400000000000004</v>
      </c>
      <c r="D190" s="104">
        <v>1148</v>
      </c>
      <c r="E190" s="104">
        <v>1</v>
      </c>
      <c r="F190" s="105">
        <v>3.3806422920585875</v>
      </c>
      <c r="G190" s="106">
        <v>49.8</v>
      </c>
      <c r="H190" s="105">
        <v>3.47</v>
      </c>
      <c r="I190" s="106">
        <v>13.15</v>
      </c>
      <c r="J190" s="106">
        <v>14.18</v>
      </c>
      <c r="K190" s="105">
        <v>6.06</v>
      </c>
      <c r="L190" s="106">
        <v>10.81</v>
      </c>
      <c r="M190" s="105">
        <v>2.5299999999999998</v>
      </c>
      <c r="N190" s="105">
        <v>0.37</v>
      </c>
      <c r="O190" s="105">
        <v>0</v>
      </c>
      <c r="P190" s="117">
        <f t="shared" si="11"/>
        <v>100.37</v>
      </c>
      <c r="Q190" s="104" t="s">
        <v>1299</v>
      </c>
      <c r="R190">
        <f t="shared" si="9"/>
        <v>1421.15</v>
      </c>
      <c r="S190">
        <f t="shared" si="10"/>
        <v>1E-3</v>
      </c>
    </row>
    <row r="191" spans="1:19" x14ac:dyDescent="0.3">
      <c r="A191" s="123" t="s">
        <v>1300</v>
      </c>
      <c r="B191" s="109">
        <v>0.70899999999999996</v>
      </c>
      <c r="C191" s="109">
        <f>1-B191</f>
        <v>0.29100000000000004</v>
      </c>
      <c r="D191" s="104">
        <v>1158</v>
      </c>
      <c r="E191" s="104">
        <v>1</v>
      </c>
      <c r="F191" s="105">
        <v>3.2671906903348424</v>
      </c>
      <c r="G191" s="106">
        <v>48.5</v>
      </c>
      <c r="H191" s="105">
        <v>3.25</v>
      </c>
      <c r="I191" s="106">
        <v>13.79</v>
      </c>
      <c r="J191" s="106">
        <v>13.59</v>
      </c>
      <c r="K191" s="105">
        <v>6.5</v>
      </c>
      <c r="L191" s="106">
        <v>10.5</v>
      </c>
      <c r="M191" s="105">
        <v>2.5499999999999998</v>
      </c>
      <c r="N191" s="105">
        <v>0.32</v>
      </c>
      <c r="O191" s="105">
        <v>0</v>
      </c>
      <c r="P191" s="117">
        <f t="shared" si="11"/>
        <v>98.999999999999986</v>
      </c>
      <c r="Q191" s="104" t="s">
        <v>1299</v>
      </c>
      <c r="R191">
        <f t="shared" si="9"/>
        <v>1431.15</v>
      </c>
      <c r="S191">
        <f t="shared" si="10"/>
        <v>1E-3</v>
      </c>
    </row>
    <row r="192" spans="1:19" x14ac:dyDescent="0.3">
      <c r="A192" s="123" t="s">
        <v>1301</v>
      </c>
      <c r="B192" s="109">
        <v>0.70599999999999996</v>
      </c>
      <c r="C192" s="109">
        <f>1-B192</f>
        <v>0.29400000000000004</v>
      </c>
      <c r="D192" s="104">
        <v>1158</v>
      </c>
      <c r="E192" s="104">
        <v>1</v>
      </c>
      <c r="F192" s="105">
        <v>3.2146746937998989</v>
      </c>
      <c r="G192" s="106">
        <v>49.2</v>
      </c>
      <c r="H192" s="105">
        <v>0.38</v>
      </c>
      <c r="I192" s="106">
        <v>12.32</v>
      </c>
      <c r="J192" s="106">
        <v>14.79</v>
      </c>
      <c r="K192" s="105">
        <v>5.46</v>
      </c>
      <c r="L192" s="106">
        <v>10.9</v>
      </c>
      <c r="M192" s="105">
        <v>2.7</v>
      </c>
      <c r="N192" s="105">
        <v>0.43</v>
      </c>
      <c r="O192" s="105">
        <v>0</v>
      </c>
      <c r="P192" s="117">
        <f t="shared" si="11"/>
        <v>96.18</v>
      </c>
      <c r="Q192" s="104" t="s">
        <v>1299</v>
      </c>
      <c r="R192">
        <f t="shared" si="9"/>
        <v>1431.15</v>
      </c>
      <c r="S192">
        <f t="shared" si="10"/>
        <v>1E-3</v>
      </c>
    </row>
    <row r="193" spans="1:19" x14ac:dyDescent="0.3">
      <c r="A193" s="102" t="s">
        <v>1302</v>
      </c>
      <c r="B193" s="103">
        <v>0.71299999999999997</v>
      </c>
      <c r="C193" s="103">
        <v>0.27900000000000003</v>
      </c>
      <c r="D193" s="104">
        <v>1205</v>
      </c>
      <c r="E193" s="104">
        <v>1</v>
      </c>
      <c r="F193" s="105">
        <v>2.853181073677173</v>
      </c>
      <c r="G193" s="106">
        <v>50.6</v>
      </c>
      <c r="H193" s="105">
        <v>1.57</v>
      </c>
      <c r="I193" s="106">
        <v>15</v>
      </c>
      <c r="J193" s="104">
        <v>9.73</v>
      </c>
      <c r="K193" s="105">
        <v>7.6</v>
      </c>
      <c r="L193" s="106">
        <v>11.1</v>
      </c>
      <c r="M193" s="105">
        <v>3.29</v>
      </c>
      <c r="N193" s="105">
        <v>0.13</v>
      </c>
      <c r="O193" s="105">
        <v>0</v>
      </c>
      <c r="P193" s="117">
        <f t="shared" si="11"/>
        <v>99.02</v>
      </c>
      <c r="Q193" s="104" t="s">
        <v>1303</v>
      </c>
      <c r="R193">
        <f t="shared" si="9"/>
        <v>1478.15</v>
      </c>
      <c r="S193">
        <f t="shared" si="10"/>
        <v>1E-3</v>
      </c>
    </row>
    <row r="194" spans="1:19" x14ac:dyDescent="0.3">
      <c r="A194" s="102" t="s">
        <v>1194</v>
      </c>
      <c r="B194" s="103">
        <v>0.71399999999999997</v>
      </c>
      <c r="C194" s="103">
        <v>0.28199999999999997</v>
      </c>
      <c r="D194" s="104">
        <v>1195</v>
      </c>
      <c r="E194" s="104">
        <v>1</v>
      </c>
      <c r="F194" s="105">
        <v>2.956785189469576</v>
      </c>
      <c r="G194" s="106">
        <v>50.7</v>
      </c>
      <c r="H194" s="105">
        <v>1.67</v>
      </c>
      <c r="I194" s="106">
        <v>15.1</v>
      </c>
      <c r="J194" s="106">
        <v>9.6</v>
      </c>
      <c r="K194" s="105">
        <v>7.76</v>
      </c>
      <c r="L194" s="106">
        <v>11.3</v>
      </c>
      <c r="M194" s="105">
        <v>2.87</v>
      </c>
      <c r="N194" s="105">
        <v>0.13</v>
      </c>
      <c r="O194" s="105">
        <v>0</v>
      </c>
      <c r="P194" s="117">
        <f t="shared" si="11"/>
        <v>99.13</v>
      </c>
      <c r="Q194" s="104" t="s">
        <v>1303</v>
      </c>
      <c r="R194">
        <f t="shared" si="9"/>
        <v>1468.15</v>
      </c>
      <c r="S194">
        <f t="shared" si="10"/>
        <v>1E-3</v>
      </c>
    </row>
    <row r="195" spans="1:19" x14ac:dyDescent="0.3">
      <c r="A195" s="102" t="s">
        <v>1304</v>
      </c>
      <c r="B195" s="103">
        <v>0.67800000000000005</v>
      </c>
      <c r="C195" s="103">
        <v>0.309</v>
      </c>
      <c r="D195" s="104">
        <v>1187</v>
      </c>
      <c r="E195" s="104">
        <v>1</v>
      </c>
      <c r="F195" s="105">
        <v>3.0175780123609504</v>
      </c>
      <c r="G195" s="106">
        <v>51.2</v>
      </c>
      <c r="H195" s="105">
        <v>1.67</v>
      </c>
      <c r="I195" s="106">
        <v>15</v>
      </c>
      <c r="J195" s="104">
        <v>9.9499999999999993</v>
      </c>
      <c r="K195" s="105">
        <v>7.78</v>
      </c>
      <c r="L195" s="106">
        <v>11.6</v>
      </c>
      <c r="M195" s="105">
        <v>2.81</v>
      </c>
      <c r="N195" s="105">
        <v>0.14000000000000001</v>
      </c>
      <c r="O195" s="105">
        <v>0</v>
      </c>
      <c r="P195" s="117">
        <f t="shared" si="11"/>
        <v>100.15</v>
      </c>
      <c r="Q195" s="104" t="s">
        <v>1303</v>
      </c>
      <c r="R195">
        <f t="shared" ref="R195:R215" si="12">D195+273.15</f>
        <v>1460.15</v>
      </c>
      <c r="S195">
        <f t="shared" ref="S195:S215" si="13">E195/1000</f>
        <v>1E-3</v>
      </c>
    </row>
    <row r="196" spans="1:19" x14ac:dyDescent="0.3">
      <c r="A196" s="102" t="s">
        <v>1196</v>
      </c>
      <c r="B196" s="103">
        <v>0.68100000000000005</v>
      </c>
      <c r="C196" s="103">
        <v>0.30499999999999999</v>
      </c>
      <c r="D196" s="104">
        <v>1177</v>
      </c>
      <c r="E196" s="104">
        <v>1</v>
      </c>
      <c r="F196" s="105">
        <v>3.0906649894402953</v>
      </c>
      <c r="G196" s="106">
        <v>50.3</v>
      </c>
      <c r="H196" s="105">
        <v>1.83</v>
      </c>
      <c r="I196" s="106">
        <v>14.1</v>
      </c>
      <c r="J196" s="104">
        <v>10.6</v>
      </c>
      <c r="K196" s="105">
        <v>7.24</v>
      </c>
      <c r="L196" s="106">
        <v>11.4</v>
      </c>
      <c r="M196" s="105">
        <v>2.85</v>
      </c>
      <c r="N196" s="105">
        <v>0.16</v>
      </c>
      <c r="O196" s="105">
        <v>0</v>
      </c>
      <c r="P196" s="117">
        <f t="shared" si="11"/>
        <v>98.479999999999976</v>
      </c>
      <c r="Q196" s="104" t="s">
        <v>1303</v>
      </c>
      <c r="R196">
        <f t="shared" si="12"/>
        <v>1450.15</v>
      </c>
      <c r="S196">
        <f t="shared" si="13"/>
        <v>1E-3</v>
      </c>
    </row>
    <row r="197" spans="1:19" x14ac:dyDescent="0.3">
      <c r="A197" s="102" t="s">
        <v>1143</v>
      </c>
      <c r="B197" s="103">
        <v>0.73099999999999998</v>
      </c>
      <c r="C197" s="103">
        <v>0.246</v>
      </c>
      <c r="D197" s="104">
        <v>1230</v>
      </c>
      <c r="E197" s="104">
        <v>1</v>
      </c>
      <c r="F197" s="105">
        <v>2.6745471423247698</v>
      </c>
      <c r="G197" s="106">
        <v>49</v>
      </c>
      <c r="H197" s="105">
        <v>1.1599999999999999</v>
      </c>
      <c r="I197" s="106">
        <v>17.3</v>
      </c>
      <c r="J197" s="104">
        <v>9.86</v>
      </c>
      <c r="K197" s="105">
        <v>8.25</v>
      </c>
      <c r="L197" s="106">
        <v>10.5</v>
      </c>
      <c r="M197" s="105">
        <v>3.11</v>
      </c>
      <c r="N197" s="105">
        <v>0.13</v>
      </c>
      <c r="O197" s="105">
        <v>0</v>
      </c>
      <c r="P197" s="117">
        <f t="shared" si="11"/>
        <v>99.309999999999988</v>
      </c>
      <c r="Q197" s="104" t="s">
        <v>1303</v>
      </c>
      <c r="R197">
        <f t="shared" si="12"/>
        <v>1503.15</v>
      </c>
      <c r="S197">
        <f t="shared" si="13"/>
        <v>1E-3</v>
      </c>
    </row>
    <row r="198" spans="1:19" x14ac:dyDescent="0.3">
      <c r="A198" s="102" t="s">
        <v>1305</v>
      </c>
      <c r="B198" s="103">
        <v>0.73199999999999998</v>
      </c>
      <c r="C198" s="103">
        <v>0.25600000000000001</v>
      </c>
      <c r="D198" s="104">
        <v>1224</v>
      </c>
      <c r="E198" s="104">
        <v>1</v>
      </c>
      <c r="F198" s="105">
        <v>2.7213292398705411</v>
      </c>
      <c r="G198" s="106">
        <v>49.1</v>
      </c>
      <c r="H198" s="105">
        <v>1.1200000000000001</v>
      </c>
      <c r="I198" s="106">
        <v>17.2</v>
      </c>
      <c r="J198" s="106">
        <v>10</v>
      </c>
      <c r="K198" s="105">
        <v>8.64</v>
      </c>
      <c r="L198" s="106">
        <v>10.4</v>
      </c>
      <c r="M198" s="105">
        <v>3.03</v>
      </c>
      <c r="N198" s="105">
        <v>0.14000000000000001</v>
      </c>
      <c r="O198" s="105">
        <v>0</v>
      </c>
      <c r="P198" s="117">
        <f t="shared" si="11"/>
        <v>99.63000000000001</v>
      </c>
      <c r="Q198" s="104" t="s">
        <v>1303</v>
      </c>
      <c r="R198">
        <f t="shared" si="12"/>
        <v>1497.15</v>
      </c>
      <c r="S198">
        <f t="shared" si="13"/>
        <v>1E-3</v>
      </c>
    </row>
    <row r="199" spans="1:19" x14ac:dyDescent="0.3">
      <c r="A199" s="102" t="s">
        <v>1141</v>
      </c>
      <c r="B199" s="103">
        <v>0.72399999999999998</v>
      </c>
      <c r="C199" s="103">
        <v>0.27400000000000002</v>
      </c>
      <c r="D199" s="104">
        <v>1215</v>
      </c>
      <c r="E199" s="104">
        <v>1</v>
      </c>
      <c r="F199" s="105">
        <v>2.7432953052700677</v>
      </c>
      <c r="G199" s="106">
        <v>48.2</v>
      </c>
      <c r="H199" s="105">
        <v>1.19</v>
      </c>
      <c r="I199" s="106">
        <v>16.399999999999999</v>
      </c>
      <c r="J199" s="104">
        <v>10.5</v>
      </c>
      <c r="K199" s="105">
        <v>8.39</v>
      </c>
      <c r="L199" s="106">
        <v>10.5</v>
      </c>
      <c r="M199" s="105">
        <v>3.15</v>
      </c>
      <c r="N199" s="105">
        <v>0.13</v>
      </c>
      <c r="O199" s="105">
        <v>0</v>
      </c>
      <c r="P199" s="117">
        <f t="shared" si="11"/>
        <v>98.46</v>
      </c>
      <c r="Q199" s="104" t="s">
        <v>1303</v>
      </c>
      <c r="R199">
        <f t="shared" si="12"/>
        <v>1488.15</v>
      </c>
      <c r="S199">
        <f t="shared" si="13"/>
        <v>1E-3</v>
      </c>
    </row>
    <row r="200" spans="1:19" x14ac:dyDescent="0.3">
      <c r="A200" s="104" t="s">
        <v>1306</v>
      </c>
      <c r="B200" s="105">
        <v>0.62295846269959243</v>
      </c>
      <c r="C200" s="105">
        <v>0.3583475873081946</v>
      </c>
      <c r="D200" s="104">
        <v>1190</v>
      </c>
      <c r="E200" s="104">
        <v>1</v>
      </c>
      <c r="F200" s="105">
        <v>3.5901666139895534</v>
      </c>
      <c r="G200" s="106">
        <v>54.1</v>
      </c>
      <c r="H200" s="105">
        <v>3.34</v>
      </c>
      <c r="I200" s="106">
        <v>16.100000000000001</v>
      </c>
      <c r="J200" s="104">
        <v>8.5399999999999991</v>
      </c>
      <c r="K200" s="105">
        <v>4.47</v>
      </c>
      <c r="L200" s="105">
        <v>6.96</v>
      </c>
      <c r="M200" s="105">
        <v>3.39</v>
      </c>
      <c r="N200" s="105">
        <v>1.1499999999999999</v>
      </c>
      <c r="O200" s="105">
        <v>0</v>
      </c>
      <c r="P200" s="117">
        <f>G200+H200+I200+J200+K200+L200+M200+N200</f>
        <v>98.049999999999983</v>
      </c>
      <c r="Q200" s="104" t="s">
        <v>1307</v>
      </c>
      <c r="R200">
        <f t="shared" si="12"/>
        <v>1463.15</v>
      </c>
      <c r="S200">
        <f t="shared" si="13"/>
        <v>1E-3</v>
      </c>
    </row>
    <row r="201" spans="1:19" x14ac:dyDescent="0.3">
      <c r="A201" s="104" t="s">
        <v>1308</v>
      </c>
      <c r="B201" s="105">
        <v>0.62064423666363944</v>
      </c>
      <c r="C201" s="105">
        <v>0.36862874677741708</v>
      </c>
      <c r="D201" s="104">
        <v>1175</v>
      </c>
      <c r="E201" s="104">
        <v>1</v>
      </c>
      <c r="F201" s="105">
        <v>3.5793529466137963</v>
      </c>
      <c r="G201" s="106">
        <v>50.3</v>
      </c>
      <c r="H201" s="105">
        <v>4</v>
      </c>
      <c r="I201" s="106">
        <v>15.9</v>
      </c>
      <c r="J201" s="104">
        <v>11.6</v>
      </c>
      <c r="K201" s="105">
        <v>4.53</v>
      </c>
      <c r="L201" s="105">
        <v>6.81</v>
      </c>
      <c r="M201" s="105">
        <v>3.35</v>
      </c>
      <c r="N201" s="105">
        <v>0.93</v>
      </c>
      <c r="O201" s="105">
        <v>0</v>
      </c>
      <c r="P201" s="117">
        <f t="shared" ref="P201:P215" si="14">G201+H201+I201+J201+K201+L201+M201+N201</f>
        <v>97.42</v>
      </c>
      <c r="Q201" s="104" t="s">
        <v>1307</v>
      </c>
      <c r="R201">
        <f t="shared" si="12"/>
        <v>1448.15</v>
      </c>
      <c r="S201">
        <f t="shared" si="13"/>
        <v>1E-3</v>
      </c>
    </row>
    <row r="202" spans="1:19" x14ac:dyDescent="0.3">
      <c r="A202" s="104" t="s">
        <v>1309</v>
      </c>
      <c r="B202" s="105">
        <v>0.60361232463279002</v>
      </c>
      <c r="C202" s="105">
        <v>0.37871489309736855</v>
      </c>
      <c r="D202" s="104">
        <v>1160</v>
      </c>
      <c r="E202" s="104">
        <v>1</v>
      </c>
      <c r="F202" s="105">
        <v>3.9443383569276604</v>
      </c>
      <c r="G202" s="106">
        <v>55.3</v>
      </c>
      <c r="H202" s="105">
        <v>3.04</v>
      </c>
      <c r="I202" s="106">
        <v>14.9</v>
      </c>
      <c r="J202" s="104">
        <v>8.24</v>
      </c>
      <c r="K202" s="105">
        <v>4.8</v>
      </c>
      <c r="L202" s="105">
        <v>6.76</v>
      </c>
      <c r="M202" s="105">
        <v>3.52</v>
      </c>
      <c r="N202" s="105">
        <v>1.03</v>
      </c>
      <c r="O202" s="105">
        <v>0</v>
      </c>
      <c r="P202" s="117">
        <f t="shared" si="14"/>
        <v>97.589999999999989</v>
      </c>
      <c r="Q202" s="104" t="s">
        <v>1307</v>
      </c>
      <c r="R202">
        <f t="shared" si="12"/>
        <v>1433.15</v>
      </c>
      <c r="S202">
        <f t="shared" si="13"/>
        <v>1E-3</v>
      </c>
    </row>
    <row r="203" spans="1:19" x14ac:dyDescent="0.3">
      <c r="A203" s="104" t="s">
        <v>1310</v>
      </c>
      <c r="B203" s="105">
        <v>0.53611567600420751</v>
      </c>
      <c r="C203" s="105">
        <v>0.36196640441712596</v>
      </c>
      <c r="D203" s="104">
        <v>1148</v>
      </c>
      <c r="E203" s="104">
        <v>1</v>
      </c>
      <c r="F203" s="105">
        <v>3.9330650892806491</v>
      </c>
      <c r="G203" s="106">
        <v>53.1</v>
      </c>
      <c r="H203" s="105">
        <v>3.52</v>
      </c>
      <c r="I203" s="106">
        <v>14.8</v>
      </c>
      <c r="J203" s="104">
        <v>10.7</v>
      </c>
      <c r="K203" s="105">
        <v>5.04</v>
      </c>
      <c r="L203" s="105">
        <v>6.71</v>
      </c>
      <c r="M203" s="105">
        <v>3.56</v>
      </c>
      <c r="N203" s="105">
        <v>1.1000000000000001</v>
      </c>
      <c r="O203" s="105">
        <v>0</v>
      </c>
      <c r="P203" s="117">
        <f t="shared" si="14"/>
        <v>98.53</v>
      </c>
      <c r="Q203" s="104" t="s">
        <v>1307</v>
      </c>
      <c r="R203">
        <f t="shared" si="12"/>
        <v>1421.15</v>
      </c>
      <c r="S203">
        <f t="shared" si="13"/>
        <v>1E-3</v>
      </c>
    </row>
    <row r="204" spans="1:19" x14ac:dyDescent="0.3">
      <c r="A204" s="104" t="s">
        <v>1311</v>
      </c>
      <c r="B204" s="105">
        <v>0.6024977941082067</v>
      </c>
      <c r="C204" s="105">
        <v>0.38564491455401179</v>
      </c>
      <c r="D204" s="104">
        <v>1140</v>
      </c>
      <c r="E204" s="104">
        <v>1</v>
      </c>
      <c r="F204" s="105">
        <v>3.9310156685636422</v>
      </c>
      <c r="G204" s="106">
        <v>49.9</v>
      </c>
      <c r="H204" s="105">
        <v>4.21</v>
      </c>
      <c r="I204" s="106">
        <v>15.6</v>
      </c>
      <c r="J204" s="104">
        <v>13.1</v>
      </c>
      <c r="K204" s="105">
        <v>4.6500000000000004</v>
      </c>
      <c r="L204" s="105">
        <v>6.63</v>
      </c>
      <c r="M204" s="105">
        <v>3.69</v>
      </c>
      <c r="N204" s="105">
        <v>0.96</v>
      </c>
      <c r="O204" s="105">
        <v>0</v>
      </c>
      <c r="P204" s="117">
        <f t="shared" si="14"/>
        <v>98.739999999999981</v>
      </c>
      <c r="Q204" s="104" t="s">
        <v>1307</v>
      </c>
      <c r="R204">
        <f t="shared" si="12"/>
        <v>1413.15</v>
      </c>
      <c r="S204">
        <f t="shared" si="13"/>
        <v>1E-3</v>
      </c>
    </row>
    <row r="205" spans="1:19" x14ac:dyDescent="0.3">
      <c r="A205" s="104" t="s">
        <v>1312</v>
      </c>
      <c r="B205" s="105">
        <v>0.54913060530270963</v>
      </c>
      <c r="C205" s="105">
        <v>0.43541536592650965</v>
      </c>
      <c r="D205" s="104">
        <v>1110</v>
      </c>
      <c r="E205" s="104">
        <v>1</v>
      </c>
      <c r="F205" s="105">
        <v>4.3262912068504953</v>
      </c>
      <c r="G205" s="106">
        <v>50.2</v>
      </c>
      <c r="H205" s="105">
        <v>4.3</v>
      </c>
      <c r="I205" s="106">
        <v>14.3</v>
      </c>
      <c r="J205" s="104">
        <v>13.7</v>
      </c>
      <c r="K205" s="105">
        <v>4.6399999999999997</v>
      </c>
      <c r="L205" s="105">
        <v>6.2</v>
      </c>
      <c r="M205" s="105">
        <v>3.34</v>
      </c>
      <c r="N205" s="105">
        <v>1.1499999999999999</v>
      </c>
      <c r="O205" s="105">
        <v>0</v>
      </c>
      <c r="P205" s="117">
        <f t="shared" si="14"/>
        <v>97.830000000000013</v>
      </c>
      <c r="Q205" s="104" t="s">
        <v>1307</v>
      </c>
      <c r="R205">
        <f t="shared" si="12"/>
        <v>1383.15</v>
      </c>
      <c r="S205">
        <f t="shared" si="13"/>
        <v>1E-3</v>
      </c>
    </row>
    <row r="206" spans="1:19" x14ac:dyDescent="0.3">
      <c r="A206" s="104" t="s">
        <v>1313</v>
      </c>
      <c r="B206" s="105">
        <v>0.56318659926063497</v>
      </c>
      <c r="C206" s="105">
        <v>0.42050247907215688</v>
      </c>
      <c r="D206" s="104">
        <v>1125</v>
      </c>
      <c r="E206" s="104">
        <v>1</v>
      </c>
      <c r="F206" s="105">
        <v>4.1568451792966012</v>
      </c>
      <c r="G206" s="106">
        <v>50</v>
      </c>
      <c r="H206" s="105">
        <v>4.66</v>
      </c>
      <c r="I206" s="106">
        <v>14.2</v>
      </c>
      <c r="J206" s="104">
        <v>13.9</v>
      </c>
      <c r="K206" s="105">
        <v>4.2699999999999996</v>
      </c>
      <c r="L206" s="105">
        <v>6.2</v>
      </c>
      <c r="M206" s="105">
        <v>3.17</v>
      </c>
      <c r="N206" s="105">
        <v>1.1399999999999999</v>
      </c>
      <c r="O206" s="105">
        <v>0</v>
      </c>
      <c r="P206" s="117">
        <f t="shared" si="14"/>
        <v>97.54</v>
      </c>
      <c r="Q206" s="104" t="s">
        <v>1307</v>
      </c>
      <c r="R206">
        <f t="shared" si="12"/>
        <v>1398.15</v>
      </c>
      <c r="S206">
        <f t="shared" si="13"/>
        <v>1E-3</v>
      </c>
    </row>
    <row r="207" spans="1:19" x14ac:dyDescent="0.3">
      <c r="A207" s="102" t="s">
        <v>1314</v>
      </c>
      <c r="B207" s="103">
        <v>0.66700000000000004</v>
      </c>
      <c r="C207" s="103">
        <v>0.32300000000000001</v>
      </c>
      <c r="D207" s="104">
        <v>1149</v>
      </c>
      <c r="E207" s="104">
        <v>1</v>
      </c>
      <c r="F207" s="105">
        <v>4.5607373408530707</v>
      </c>
      <c r="G207" s="106">
        <v>64.3</v>
      </c>
      <c r="H207" s="105">
        <v>0.8</v>
      </c>
      <c r="I207" s="106">
        <v>14.5</v>
      </c>
      <c r="J207" s="104">
        <v>5.76</v>
      </c>
      <c r="K207" s="105">
        <v>4.8</v>
      </c>
      <c r="L207" s="105">
        <v>4.75</v>
      </c>
      <c r="M207" s="105">
        <v>2.4</v>
      </c>
      <c r="N207" s="105">
        <v>1.78</v>
      </c>
      <c r="O207" s="105">
        <v>0</v>
      </c>
      <c r="P207" s="117">
        <f t="shared" si="14"/>
        <v>99.09</v>
      </c>
      <c r="Q207" s="104" t="s">
        <v>1314</v>
      </c>
      <c r="R207">
        <f t="shared" si="12"/>
        <v>1422.15</v>
      </c>
      <c r="S207">
        <f t="shared" si="13"/>
        <v>1E-3</v>
      </c>
    </row>
    <row r="208" spans="1:19" x14ac:dyDescent="0.3">
      <c r="A208" s="123" t="s">
        <v>1315</v>
      </c>
      <c r="B208" s="109">
        <v>0.76079435758271918</v>
      </c>
      <c r="C208" s="109">
        <v>0.23803681340028504</v>
      </c>
      <c r="D208" s="104">
        <v>1223</v>
      </c>
      <c r="E208" s="104">
        <v>1</v>
      </c>
      <c r="F208" s="105">
        <v>2.6445387903128834</v>
      </c>
      <c r="G208" s="106">
        <v>49.7</v>
      </c>
      <c r="H208" s="105">
        <v>1.18</v>
      </c>
      <c r="I208" s="106">
        <v>16.399999999999999</v>
      </c>
      <c r="J208" s="104">
        <v>8.7799999999999994</v>
      </c>
      <c r="K208" s="105">
        <v>9</v>
      </c>
      <c r="L208" s="106">
        <v>11.8</v>
      </c>
      <c r="M208" s="105">
        <v>2.5299999999999998</v>
      </c>
      <c r="N208" s="105">
        <v>0.1</v>
      </c>
      <c r="O208" s="105">
        <v>0</v>
      </c>
      <c r="P208" s="117">
        <f t="shared" si="14"/>
        <v>99.49</v>
      </c>
      <c r="Q208" s="104" t="s">
        <v>1316</v>
      </c>
      <c r="R208">
        <f t="shared" si="12"/>
        <v>1496.15</v>
      </c>
      <c r="S208">
        <f t="shared" si="13"/>
        <v>1E-3</v>
      </c>
    </row>
    <row r="209" spans="1:19" x14ac:dyDescent="0.3">
      <c r="A209" s="123" t="s">
        <v>1317</v>
      </c>
      <c r="B209" s="109">
        <v>0.7692088467771443</v>
      </c>
      <c r="C209" s="109">
        <v>0.22962445101974491</v>
      </c>
      <c r="D209" s="104">
        <v>1213</v>
      </c>
      <c r="E209" s="104">
        <v>1</v>
      </c>
      <c r="F209" s="105">
        <v>2.7132938153530692</v>
      </c>
      <c r="G209" s="106">
        <v>50.2</v>
      </c>
      <c r="H209" s="105">
        <v>1.38</v>
      </c>
      <c r="I209" s="106">
        <v>15.4</v>
      </c>
      <c r="J209" s="104">
        <v>9.4600000000000009</v>
      </c>
      <c r="K209" s="105">
        <v>8.35</v>
      </c>
      <c r="L209" s="106">
        <v>12</v>
      </c>
      <c r="M209" s="105">
        <v>2.63</v>
      </c>
      <c r="N209" s="105">
        <v>0.11</v>
      </c>
      <c r="O209" s="105">
        <v>0</v>
      </c>
      <c r="P209" s="117">
        <f t="shared" si="14"/>
        <v>99.529999999999987</v>
      </c>
      <c r="Q209" s="104" t="s">
        <v>1316</v>
      </c>
      <c r="R209">
        <f t="shared" si="12"/>
        <v>1486.15</v>
      </c>
      <c r="S209">
        <f t="shared" si="13"/>
        <v>1E-3</v>
      </c>
    </row>
    <row r="210" spans="1:19" x14ac:dyDescent="0.3">
      <c r="A210" s="123" t="s">
        <v>1318</v>
      </c>
      <c r="B210" s="109">
        <v>0.73756722400520525</v>
      </c>
      <c r="C210" s="109">
        <v>0.26066461421043757</v>
      </c>
      <c r="D210" s="104">
        <v>1188</v>
      </c>
      <c r="E210" s="104">
        <v>1</v>
      </c>
      <c r="F210" s="105">
        <v>2.9185322408948426</v>
      </c>
      <c r="G210" s="106">
        <v>50.2</v>
      </c>
      <c r="H210" s="105">
        <v>1.58</v>
      </c>
      <c r="I210" s="106">
        <v>14.2</v>
      </c>
      <c r="J210" s="104">
        <v>9.84</v>
      </c>
      <c r="K210" s="105">
        <v>7.71</v>
      </c>
      <c r="L210" s="106">
        <v>12.3</v>
      </c>
      <c r="M210" s="105">
        <v>2.64</v>
      </c>
      <c r="N210" s="105">
        <v>0.14000000000000001</v>
      </c>
      <c r="O210" s="105">
        <v>0</v>
      </c>
      <c r="P210" s="117">
        <f t="shared" si="14"/>
        <v>98.61</v>
      </c>
      <c r="Q210" s="104" t="s">
        <v>1316</v>
      </c>
      <c r="R210">
        <f t="shared" si="12"/>
        <v>1461.15</v>
      </c>
      <c r="S210">
        <f t="shared" si="13"/>
        <v>1E-3</v>
      </c>
    </row>
    <row r="211" spans="1:19" x14ac:dyDescent="0.3">
      <c r="A211" s="123" t="s">
        <v>1319</v>
      </c>
      <c r="B211" s="109">
        <v>0.71839809539798627</v>
      </c>
      <c r="C211" s="109">
        <v>0.27691498279980575</v>
      </c>
      <c r="D211" s="104">
        <v>1171</v>
      </c>
      <c r="E211" s="104">
        <v>1</v>
      </c>
      <c r="F211" s="105">
        <v>3.116714598704021</v>
      </c>
      <c r="G211" s="106">
        <v>50.4</v>
      </c>
      <c r="H211" s="105">
        <v>2.1</v>
      </c>
      <c r="I211" s="106">
        <v>13.5</v>
      </c>
      <c r="J211" s="104">
        <v>11.7</v>
      </c>
      <c r="K211" s="105">
        <v>7.05</v>
      </c>
      <c r="L211" s="106">
        <v>11.5</v>
      </c>
      <c r="M211" s="105">
        <v>2.66</v>
      </c>
      <c r="N211" s="105">
        <v>0.17</v>
      </c>
      <c r="O211" s="105">
        <v>0</v>
      </c>
      <c r="P211" s="117">
        <f t="shared" si="14"/>
        <v>99.08</v>
      </c>
      <c r="Q211" s="104" t="s">
        <v>1316</v>
      </c>
      <c r="R211">
        <f t="shared" si="12"/>
        <v>1444.15</v>
      </c>
      <c r="S211">
        <f t="shared" si="13"/>
        <v>1E-3</v>
      </c>
    </row>
    <row r="212" spans="1:19" x14ac:dyDescent="0.3">
      <c r="A212" s="123" t="s">
        <v>1320</v>
      </c>
      <c r="B212" s="109">
        <v>0.67798880425244012</v>
      </c>
      <c r="C212" s="109">
        <v>0.31611886170582332</v>
      </c>
      <c r="D212" s="104">
        <v>1160</v>
      </c>
      <c r="E212" s="104">
        <v>1</v>
      </c>
      <c r="F212" s="105">
        <v>3.2591368756391228</v>
      </c>
      <c r="G212" s="106">
        <v>50.4</v>
      </c>
      <c r="H212" s="105">
        <v>2.27</v>
      </c>
      <c r="I212" s="106">
        <v>13.3</v>
      </c>
      <c r="J212" s="104">
        <v>11.9</v>
      </c>
      <c r="K212" s="105">
        <v>6.71</v>
      </c>
      <c r="L212" s="106">
        <v>11.2</v>
      </c>
      <c r="M212" s="105">
        <v>2.73</v>
      </c>
      <c r="N212" s="105">
        <v>0.19</v>
      </c>
      <c r="O212" s="105">
        <v>0</v>
      </c>
      <c r="P212" s="117">
        <f t="shared" si="14"/>
        <v>98.7</v>
      </c>
      <c r="Q212" s="104" t="s">
        <v>1316</v>
      </c>
      <c r="R212">
        <f t="shared" si="12"/>
        <v>1433.15</v>
      </c>
      <c r="S212">
        <f t="shared" si="13"/>
        <v>1E-3</v>
      </c>
    </row>
    <row r="213" spans="1:19" x14ac:dyDescent="0.3">
      <c r="A213" s="123" t="s">
        <v>1321</v>
      </c>
      <c r="B213" s="109">
        <v>0.90189451890478423</v>
      </c>
      <c r="C213" s="109">
        <v>9.8105481095215774E-2</v>
      </c>
      <c r="D213" s="104">
        <v>1225</v>
      </c>
      <c r="E213" s="104">
        <v>1</v>
      </c>
      <c r="F213" s="105">
        <v>2.475782849777616</v>
      </c>
      <c r="G213" s="106">
        <v>50</v>
      </c>
      <c r="H213" s="105">
        <v>0.55000000000000004</v>
      </c>
      <c r="I213" s="106">
        <v>15.2</v>
      </c>
      <c r="J213" s="104">
        <v>8.52</v>
      </c>
      <c r="K213" s="105">
        <v>10.1</v>
      </c>
      <c r="L213" s="106">
        <v>14.1</v>
      </c>
      <c r="M213" s="105">
        <v>1.1399999999999999</v>
      </c>
      <c r="N213" s="105">
        <v>0.01</v>
      </c>
      <c r="O213" s="105">
        <v>0</v>
      </c>
      <c r="P213" s="117">
        <f t="shared" si="14"/>
        <v>99.61999999999999</v>
      </c>
      <c r="Q213" s="104" t="s">
        <v>1316</v>
      </c>
      <c r="R213">
        <f t="shared" si="12"/>
        <v>1498.15</v>
      </c>
      <c r="S213">
        <f t="shared" si="13"/>
        <v>1E-3</v>
      </c>
    </row>
    <row r="214" spans="1:19" x14ac:dyDescent="0.3">
      <c r="A214" s="123" t="s">
        <v>1322</v>
      </c>
      <c r="B214" s="109">
        <v>0.87653324330703175</v>
      </c>
      <c r="C214" s="109">
        <v>0.12346675669296829</v>
      </c>
      <c r="D214" s="104">
        <v>1207</v>
      </c>
      <c r="E214" s="104">
        <v>1</v>
      </c>
      <c r="F214" s="105">
        <v>2.6378329968758671</v>
      </c>
      <c r="G214" s="106">
        <v>50.1</v>
      </c>
      <c r="H214" s="105">
        <v>0.57999999999999996</v>
      </c>
      <c r="I214" s="106">
        <v>14.8</v>
      </c>
      <c r="J214" s="104">
        <v>9.17</v>
      </c>
      <c r="K214" s="105">
        <v>9.43</v>
      </c>
      <c r="L214" s="106">
        <v>14.1</v>
      </c>
      <c r="M214" s="105">
        <v>1.42</v>
      </c>
      <c r="N214" s="105">
        <v>0.02</v>
      </c>
      <c r="O214" s="105">
        <v>0</v>
      </c>
      <c r="P214" s="117">
        <f t="shared" si="14"/>
        <v>99.62</v>
      </c>
      <c r="Q214" s="104" t="s">
        <v>1316</v>
      </c>
      <c r="R214">
        <f t="shared" si="12"/>
        <v>1480.15</v>
      </c>
      <c r="S214">
        <f t="shared" si="13"/>
        <v>1E-3</v>
      </c>
    </row>
    <row r="215" spans="1:19" x14ac:dyDescent="0.3">
      <c r="A215" s="123" t="s">
        <v>1323</v>
      </c>
      <c r="B215" s="109">
        <v>0.86898350909056465</v>
      </c>
      <c r="C215" s="109">
        <v>0.12923259731732603</v>
      </c>
      <c r="D215" s="104">
        <v>1198</v>
      </c>
      <c r="E215" s="104">
        <v>1</v>
      </c>
      <c r="F215" s="105">
        <v>2.7839122691633231</v>
      </c>
      <c r="G215" s="106">
        <v>51.2</v>
      </c>
      <c r="H215" s="105">
        <v>0.8</v>
      </c>
      <c r="I215" s="106">
        <v>14</v>
      </c>
      <c r="J215" s="104">
        <v>10.1</v>
      </c>
      <c r="K215" s="105">
        <v>8.81</v>
      </c>
      <c r="L215" s="106">
        <v>13.4</v>
      </c>
      <c r="M215" s="105">
        <v>1.46</v>
      </c>
      <c r="N215" s="105">
        <v>0.03</v>
      </c>
      <c r="O215" s="105">
        <v>0</v>
      </c>
      <c r="P215" s="117">
        <f t="shared" si="14"/>
        <v>99.8</v>
      </c>
      <c r="Q215" s="104" t="s">
        <v>1316</v>
      </c>
      <c r="R215">
        <f t="shared" si="12"/>
        <v>1471.15</v>
      </c>
      <c r="S215">
        <f t="shared" si="13"/>
        <v>1E-3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F583C-73A2-48C5-BF53-FD758DA485A2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Description</vt:lpstr>
      <vt:lpstr>Ridolfi21_Cali</vt:lpstr>
      <vt:lpstr>Petrelli20_Cali</vt:lpstr>
      <vt:lpstr>Petrelli20_Test</vt:lpstr>
      <vt:lpstr>Putirka16_Cali</vt:lpstr>
      <vt:lpstr>Putirka16_Test</vt:lpstr>
      <vt:lpstr>Waters_Lange2015_Cali</vt:lpstr>
      <vt:lpstr>Sheet8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penny wieser</dc:creator>
  <cp:lastModifiedBy>penny wieser</cp:lastModifiedBy>
  <dcterms:created xsi:type="dcterms:W3CDTF">2022-02-01T17:17:54Z</dcterms:created>
  <dcterms:modified xsi:type="dcterms:W3CDTF">2022-02-01T20:19:16Z</dcterms:modified>
</cp:coreProperties>
</file>